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fileSharing readOnlyRecommended="1"/>
  <workbookPr filterPrivacy="1" defaultThemeVersion="166925"/>
  <xr:revisionPtr revIDLastSave="0" documentId="8_{F9E22A0E-C765-43FE-AC73-15F2F9B58200}" xr6:coauthVersionLast="47" xr6:coauthVersionMax="47" xr10:uidLastSave="{00000000-0000-0000-0000-000000000000}"/>
  <bookViews>
    <workbookView xWindow="-103" yWindow="-103" windowWidth="29692" windowHeight="11829" tabRatio="738" xr2:uid="{08863FB1-F14E-422D-AE58-D71FA0F5C6A3}"/>
  </bookViews>
  <sheets>
    <sheet name="Vue d’ensemble" sheetId="25" r:id="rId1"/>
    <sheet name="Sélection du type" sheetId="21" r:id="rId2"/>
    <sheet name="Preisfaktoren" sheetId="45" state="hidden" r:id="rId3"/>
    <sheet name="Preis nach Arbeitsgängen" sheetId="49" state="hidden" r:id="rId4"/>
    <sheet name="FBL" sheetId="18" r:id="rId5"/>
    <sheet name="FMA" sheetId="26" r:id="rId6"/>
    <sheet name="Q2S" sheetId="27" r:id="rId7"/>
    <sheet name="Q1S" sheetId="29" r:id="rId8"/>
    <sheet name="Q90A" sheetId="24" r:id="rId9"/>
    <sheet name="Q90I" sheetId="34" r:id="rId10"/>
    <sheet name="QAVAR" sheetId="35" r:id="rId11"/>
    <sheet name="QA1SVAR" sheetId="48" r:id="rId12"/>
    <sheet name="QIVAR" sheetId="36" r:id="rId13"/>
    <sheet name="W90A" sheetId="30" r:id="rId14"/>
    <sheet name="W90I" sheetId="31" r:id="rId15"/>
    <sheet name="WAVAR" sheetId="32" r:id="rId16"/>
    <sheet name="WIVAR" sheetId="33" r:id="rId17"/>
    <sheet name="ZBLVAR" sheetId="37" r:id="rId18"/>
    <sheet name="ZBL135" sheetId="42" r:id="rId19"/>
    <sheet name="ZBL160" sheetId="43" r:id="rId20"/>
    <sheet name="UBL" sheetId="38" r:id="rId21"/>
    <sheet name="UBLASVAR" sheetId="44" r:id="rId22"/>
    <sheet name="SBL" sheetId="41" r:id="rId23"/>
    <sheet name="EBL" sheetId="39" r:id="rId24"/>
    <sheet name="EBLVAR" sheetId="40" r:id="rId25"/>
    <sheet name="Bilder" sheetId="28" state="hidden" r:id="rId26"/>
    <sheet name="Biegeabzug" sheetId="46" state="hidden" r:id="rId27"/>
  </sheets>
  <externalReferences>
    <externalReference r:id="rId28"/>
    <externalReference r:id="rId29"/>
  </externalReferences>
  <definedNames>
    <definedName name="Biegeabzuege">Biegeabzug!$A$4:$H$10</definedName>
    <definedName name="BiegeabzuegeAlu">Biegeabzug!$A$4:$H$10</definedName>
    <definedName name="Bilder" localSheetId="3">[1]Bilder!$A$1:$C$27</definedName>
    <definedName name="Bilder">Bilder!$A$1:$C$27</definedName>
    <definedName name="Blechbezeichnung" localSheetId="3">[1]Bilder!$A$1:$A$27</definedName>
    <definedName name="Blechbezeichnung">Bilder!$A$1:$A$27</definedName>
    <definedName name="_xlnm.Print_Area" localSheetId="0">'Vue d’ensemble'!$A$1:$AA$51</definedName>
    <definedName name="_xlnm.Print_Titles" localSheetId="0">'Vue d’ensemble'!$9:$9</definedName>
    <definedName name="EBL" localSheetId="3">[1]EBL!$X$6:$AV$25</definedName>
    <definedName name="EBL">EBL!$Y$6:$AW$25</definedName>
    <definedName name="EBLFILTER" localSheetId="3">[1]EBL!$AV$6:$AV$25</definedName>
    <definedName name="EBLFILTER">EBL!$AW$6:$AW$25</definedName>
    <definedName name="EBLVAR" localSheetId="3">[1]EBLVAR!$X$6:$AV$25</definedName>
    <definedName name="EBLVAR">EBLVAR!$Y$6:$AW$25</definedName>
    <definedName name="EBLVARFILTER" localSheetId="3">[1]EBLVAR!$AV$6:$AV$25</definedName>
    <definedName name="EBLVARFILTER">EBLVAR!$AW$6:$AW$25</definedName>
    <definedName name="FaktorAbkanten" localSheetId="3">[1]Preisfaktoren!$D$51:$I$51</definedName>
    <definedName name="FaktorAbkanten">Preisfaktoren!$D$58:$I$58</definedName>
    <definedName name="FaktorAusschnitte" localSheetId="3">[1]Preisfaktoren!$D$54:$I$54</definedName>
    <definedName name="FaktorAusschnitte">Preisfaktoren!$D$61:$I$61</definedName>
    <definedName name="FaktorBolzen" localSheetId="3">[1]Preisfaktoren!$D$55:$I$55</definedName>
    <definedName name="FaktorBolzen">Preisfaktoren!$D$62:$I$62</definedName>
    <definedName name="FaktorLoecher" localSheetId="3">[1]Preisfaktoren!$D$53:$I$53</definedName>
    <definedName name="FaktorLoecher">Preisfaktoren!$D$60:$I$60</definedName>
    <definedName name="FaktorQuetschbug" localSheetId="3">[1]Preisfaktoren!$D$52:$I$52</definedName>
    <definedName name="FaktorQuetschbug">Preisfaktoren!$D$59:$I$59</definedName>
    <definedName name="FaktorScheren" localSheetId="3">[1]Preisfaktoren!$D$50:$I$50</definedName>
    <definedName name="FaktorScheren">Preisfaktoren!$D$57:$I$57</definedName>
    <definedName name="FBL" localSheetId="3">[1]FBL!$X$6:$AV$25</definedName>
    <definedName name="FBL">FBL!$Y$6:$AW$25</definedName>
    <definedName name="FBLFILTER" localSheetId="3">[1]FBL!$AV$6:$AV$25</definedName>
    <definedName name="FBLFILTER">FBL!$AW$6:$AW$25</definedName>
    <definedName name="FMA" localSheetId="3">[1]FMA!$X$6:$AV$25</definedName>
    <definedName name="FMA">FMA!$Y$6:$AW$25</definedName>
    <definedName name="FMAFILTER" localSheetId="3">[1]FMA!$AV$6:$AV$25</definedName>
    <definedName name="FMAFILTER">FMA!$AW$6:$AW$25</definedName>
    <definedName name="Lagerfarben">Preisfaktoren!$A$73:$A$1341</definedName>
    <definedName name="MaterialArten" localSheetId="3">[1]Preisfaktoren!$B$15:$B$37</definedName>
    <definedName name="MaterialArten">Preisfaktoren!$B$22:$B$44</definedName>
    <definedName name="MaxLaengen" localSheetId="3">[1]Preisfaktoren!$D$48:$I$48</definedName>
    <definedName name="MaxLaengen">Preisfaktoren!$D$55:$I$55</definedName>
    <definedName name="MaxWinkel">Biegeabzug!$B$4:$H$4</definedName>
    <definedName name="PreiseMaterial" localSheetId="3">[1]Preisfaktoren!$D$15:$D$37</definedName>
    <definedName name="PreiseMaterial">Preisfaktoren!$D$22:$D$44</definedName>
    <definedName name="Preisstufen">Preisfaktoren!$A$73:$G$1341</definedName>
    <definedName name="Q1S" localSheetId="3">[1]Q1S!$X$6:$AV$25</definedName>
    <definedName name="Q1S">Q1S!$Y$6:$AW$25</definedName>
    <definedName name="Q1SFILTER" localSheetId="3">[1]Q1S!$AV$6:$AV$25</definedName>
    <definedName name="Q1SFILTER">Q1S!$AW$6:$AW$25</definedName>
    <definedName name="Q2S" localSheetId="3">[1]Q2S!$X$6:$AV$25</definedName>
    <definedName name="Q2S">Q2S!$Y$6:$AW$25</definedName>
    <definedName name="Q2SFILTER" localSheetId="3">[1]Q2S!$AV$6:$AV$25</definedName>
    <definedName name="Q2SFILTER">Q2S!$AW$6:$AW$25</definedName>
    <definedName name="Q90A" localSheetId="3">[1]Q90A!$X$6:$AV$25</definedName>
    <definedName name="Q90A">Q90A!$Y$6:$AW$25</definedName>
    <definedName name="Q90AFILTER" localSheetId="3">[1]Q90A!$AV$6:$AV$25</definedName>
    <definedName name="Q90AFILTER">Q90A!$AW$6:$AW$25</definedName>
    <definedName name="Q90I" localSheetId="3">[1]Q90I!$X$6:$AV$25</definedName>
    <definedName name="Q90I">Q90I!$Y$6:$AW$25</definedName>
    <definedName name="Q90IFILTER" localSheetId="3">[1]Q90I!$AV$6:$AV$25</definedName>
    <definedName name="Q90IFILTER">Q90I!$AW$6:$AW$25</definedName>
    <definedName name="QA1SVAR" localSheetId="3">[1]QA1SVAR!$X$6:$AV$25</definedName>
    <definedName name="QA1SVAR">QA1SVAR!$Y$6:$AW$25</definedName>
    <definedName name="QA1SVARFILTER" localSheetId="3">[1]QA1SVAR!$AV$6:$AV$25</definedName>
    <definedName name="QA1SVARFILTER">QA1SVAR!$AW$6:$AW$25</definedName>
    <definedName name="QAVAR" localSheetId="3">[1]QAVAR!$X$6:$AV$25</definedName>
    <definedName name="QAVAR" localSheetId="11">QA1SVAR!$Y$6:$AW$25</definedName>
    <definedName name="QAVAR">QAVAR!$Y$6:$AW$25</definedName>
    <definedName name="QAVARFILTER" localSheetId="3">[1]QAVAR!$AV$6:$AV$25</definedName>
    <definedName name="QAVARFILTER" localSheetId="11">QA1SVAR!$AW$6:$AW$25</definedName>
    <definedName name="QAVARFILTER">QAVAR!$AW$6:$AW$25</definedName>
    <definedName name="QIVAR" localSheetId="3">[1]QIVAR!$X$6:$AV$25</definedName>
    <definedName name="QIVAR">QIVAR!$Y$6:$AW$25</definedName>
    <definedName name="QIVARFILTER" localSheetId="3">[1]QIVAR!$AV$6:$AV$25</definedName>
    <definedName name="QIVARFILTER">QIVAR!$AW$6:$AW$25</definedName>
    <definedName name="SBL" localSheetId="3">[1]SBL!$X$6:$AV$25</definedName>
    <definedName name="SBL">SBL!$Y$6:$AW$25</definedName>
    <definedName name="SBLFILTER" localSheetId="3">[1]SBL!$AV$6:$AV$25</definedName>
    <definedName name="SBLFILTER">SBL!$AW$6:$AW$25</definedName>
    <definedName name="SPEZ" localSheetId="3">[1]SPEZ!$X$4:$AV$23</definedName>
    <definedName name="SPEZ">#REF!</definedName>
    <definedName name="SPEZFILTER" localSheetId="3">[1]SPEZ!$AV$4:$AV$23</definedName>
    <definedName name="SPEZFILTER">#REF!</definedName>
    <definedName name="UBL" localSheetId="3">[1]UBL!$X$6:$AV$25</definedName>
    <definedName name="UBL">UBL!$Y$6:$AW$25</definedName>
    <definedName name="UBLAS" localSheetId="3">[1]UBLASVAR!$X$6:$AV$25</definedName>
    <definedName name="UBLAS">UBLASVAR!$Y$6:$AW$25</definedName>
    <definedName name="UBLASFILTER" localSheetId="3">[1]UBLASVAR!$AV$6:$AV$25</definedName>
    <definedName name="UBLASFILTER">UBLASVAR!$AW$6:$AW$25</definedName>
    <definedName name="UBLFILTER" localSheetId="3">[1]UBL!$AV$6:$AV$25</definedName>
    <definedName name="UBLFILTER">UBL!$AW$6:$AW$25</definedName>
    <definedName name="W90A" localSheetId="3">[1]W90A!$X$6:$AV$25</definedName>
    <definedName name="W90A">W90A!$Y$6:$AW$25</definedName>
    <definedName name="W90AFILTER" localSheetId="3">[1]W90A!$AV$6:$AV$25</definedName>
    <definedName name="W90AFILTER">W90A!$AW$6:$AW$25</definedName>
    <definedName name="W90I" localSheetId="3">[1]W90I!$X$6:$AV$25</definedName>
    <definedName name="W90I">W90I!$Y$6:$AW$25</definedName>
    <definedName name="W90IFILTER" localSheetId="3">[1]W90I!$AV$6:$AV$25</definedName>
    <definedName name="W90IFILTER">W90I!$AW$6:$AW$25</definedName>
    <definedName name="WAVAR" localSheetId="3">[1]WAVAR!$X$6:$AV$25</definedName>
    <definedName name="WAVAR">WAVAR!$Y$6:$AW$25</definedName>
    <definedName name="WAVARFILTER" localSheetId="3">[1]WAVAR!$AV$6:$AV$25</definedName>
    <definedName name="WAVARFILTER">WAVAR!$AW$6:$AW$25</definedName>
    <definedName name="WIVAR" localSheetId="3">[1]WIVAR!$X$6:$AV$25</definedName>
    <definedName name="WIVAR">WIVAR!$Y$6:$AW$25</definedName>
    <definedName name="WIVARFILTER" localSheetId="3">[1]WIVAR!$AV$6:$AV$25</definedName>
    <definedName name="WIVARFILTER">WIVAR!$AW$6:$AW$25</definedName>
    <definedName name="ZBL135" localSheetId="3">[1]ZBL135!$X$6:$AV$25</definedName>
    <definedName name="ZBL135">ZBL135!$Y$6:$AW$25</definedName>
    <definedName name="ZBL135FILTER" localSheetId="3">[1]ZBL135!$AV$6:$AV$25</definedName>
    <definedName name="ZBL135FILTER">ZBL135!$AW$6:$AW$25</definedName>
    <definedName name="ZBL160" localSheetId="3">[1]ZBL160!$X$6:$AV$25</definedName>
    <definedName name="ZBL160">ZBL160!$Y$6:$AW$25</definedName>
    <definedName name="ZBL160FILTER" localSheetId="3">[1]ZBL160!$AV$6:$AV$25</definedName>
    <definedName name="ZBL160FILTER">ZBL160!$AW$6:$AW$25</definedName>
    <definedName name="ZBLVAR" localSheetId="3">[1]ZBLVAR!$X$6:$AV$25</definedName>
    <definedName name="ZBLVAR">ZBLVAR!$Y$6:$AW$25</definedName>
    <definedName name="ZBLVARFILTER" localSheetId="3">[1]ZBLVAR!$AV$6:$AV$25</definedName>
    <definedName name="ZBLVARFILTER">ZBLVAR!$AW$6:$AW$25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" i="25" l="1"/>
  <c r="D7" i="25"/>
  <c r="AR6" i="41"/>
  <c r="AR7" i="44"/>
  <c r="AR8" i="44"/>
  <c r="AR9" i="44"/>
  <c r="AR10" i="44"/>
  <c r="AR11" i="44"/>
  <c r="AR12" i="44"/>
  <c r="AR13" i="44"/>
  <c r="AR14" i="44"/>
  <c r="AR15" i="44"/>
  <c r="AR16" i="44"/>
  <c r="AR17" i="44"/>
  <c r="AR18" i="44"/>
  <c r="AR19" i="44"/>
  <c r="AR20" i="44"/>
  <c r="AR21" i="44"/>
  <c r="AR22" i="44"/>
  <c r="AR23" i="44"/>
  <c r="AR24" i="44"/>
  <c r="AR25" i="44"/>
  <c r="AR6" i="44"/>
  <c r="AR7" i="38"/>
  <c r="AR8" i="38"/>
  <c r="AR9" i="38"/>
  <c r="AR10" i="38"/>
  <c r="AR11" i="38"/>
  <c r="AR12" i="38"/>
  <c r="AR13" i="38"/>
  <c r="AR14" i="38"/>
  <c r="AR15" i="38"/>
  <c r="AR16" i="38"/>
  <c r="AR17" i="38"/>
  <c r="AR18" i="38"/>
  <c r="AR19" i="38"/>
  <c r="AR20" i="38"/>
  <c r="AR21" i="38"/>
  <c r="AR22" i="38"/>
  <c r="AR23" i="38"/>
  <c r="AR24" i="38"/>
  <c r="AR25" i="38"/>
  <c r="AR6" i="38"/>
  <c r="AR7" i="43"/>
  <c r="AR8" i="43"/>
  <c r="AR9" i="43"/>
  <c r="AR10" i="43"/>
  <c r="AR11" i="43"/>
  <c r="AR12" i="43"/>
  <c r="AR13" i="43"/>
  <c r="AR14" i="43"/>
  <c r="AR15" i="43"/>
  <c r="AR16" i="43"/>
  <c r="AR17" i="43"/>
  <c r="AR18" i="43"/>
  <c r="AR19" i="43"/>
  <c r="AR20" i="43"/>
  <c r="AR21" i="43"/>
  <c r="AR22" i="43"/>
  <c r="AR23" i="43"/>
  <c r="AR24" i="43"/>
  <c r="AR25" i="43"/>
  <c r="AR6" i="43"/>
  <c r="AR7" i="42"/>
  <c r="AR8" i="42"/>
  <c r="AR9" i="42"/>
  <c r="AR10" i="42"/>
  <c r="AR11" i="42"/>
  <c r="AR12" i="42"/>
  <c r="AR13" i="42"/>
  <c r="AR14" i="42"/>
  <c r="AR15" i="42"/>
  <c r="AR16" i="42"/>
  <c r="AR17" i="42"/>
  <c r="AR18" i="42"/>
  <c r="AR19" i="42"/>
  <c r="AR20" i="42"/>
  <c r="AR21" i="42"/>
  <c r="AR22" i="42"/>
  <c r="AR23" i="42"/>
  <c r="AR24" i="42"/>
  <c r="AR25" i="42"/>
  <c r="AR6" i="42"/>
  <c r="AR7" i="37"/>
  <c r="AR8" i="37"/>
  <c r="AR9" i="37"/>
  <c r="AR10" i="37"/>
  <c r="AR11" i="37"/>
  <c r="AR12" i="37"/>
  <c r="AR13" i="37"/>
  <c r="AR14" i="37"/>
  <c r="AR15" i="37"/>
  <c r="AR16" i="37"/>
  <c r="AR17" i="37"/>
  <c r="AR18" i="37"/>
  <c r="AR19" i="37"/>
  <c r="AR20" i="37"/>
  <c r="AR21" i="37"/>
  <c r="AR22" i="37"/>
  <c r="AR23" i="37"/>
  <c r="AR24" i="37"/>
  <c r="AR25" i="37"/>
  <c r="AR6" i="37"/>
  <c r="AR7" i="33"/>
  <c r="AR8" i="33"/>
  <c r="AR9" i="33"/>
  <c r="AR10" i="33"/>
  <c r="AR11" i="33"/>
  <c r="AR12" i="33"/>
  <c r="AR13" i="33"/>
  <c r="AR14" i="33"/>
  <c r="AR15" i="33"/>
  <c r="AR16" i="33"/>
  <c r="AR17" i="33"/>
  <c r="AR18" i="33"/>
  <c r="AR19" i="33"/>
  <c r="AR20" i="33"/>
  <c r="AR21" i="33"/>
  <c r="AR22" i="33"/>
  <c r="AR23" i="33"/>
  <c r="AR24" i="33"/>
  <c r="AR25" i="33"/>
  <c r="AR6" i="33"/>
  <c r="AR7" i="32"/>
  <c r="AR8" i="32"/>
  <c r="AR9" i="32"/>
  <c r="AR10" i="32"/>
  <c r="AR11" i="32"/>
  <c r="AR12" i="32"/>
  <c r="AR13" i="32"/>
  <c r="AR14" i="32"/>
  <c r="AR15" i="32"/>
  <c r="AR16" i="32"/>
  <c r="AR17" i="32"/>
  <c r="AR18" i="32"/>
  <c r="AR19" i="32"/>
  <c r="AR20" i="32"/>
  <c r="AR21" i="32"/>
  <c r="AR22" i="32"/>
  <c r="AR23" i="32"/>
  <c r="AR24" i="32"/>
  <c r="AR25" i="32"/>
  <c r="AR6" i="32"/>
  <c r="AR7" i="31"/>
  <c r="AR8" i="31"/>
  <c r="AR9" i="31"/>
  <c r="AR10" i="31"/>
  <c r="AR11" i="31"/>
  <c r="AR12" i="31"/>
  <c r="AR13" i="31"/>
  <c r="AR14" i="31"/>
  <c r="AR15" i="31"/>
  <c r="AR16" i="31"/>
  <c r="AR17" i="31"/>
  <c r="AR18" i="31"/>
  <c r="AR19" i="31"/>
  <c r="AR20" i="31"/>
  <c r="AR21" i="31"/>
  <c r="AR22" i="31"/>
  <c r="AR23" i="31"/>
  <c r="AR24" i="31"/>
  <c r="AR25" i="31"/>
  <c r="AR6" i="31"/>
  <c r="AR7" i="30"/>
  <c r="AR8" i="30"/>
  <c r="AR9" i="30"/>
  <c r="AR10" i="30"/>
  <c r="AR11" i="30"/>
  <c r="AR12" i="30"/>
  <c r="AR13" i="30"/>
  <c r="AR14" i="30"/>
  <c r="AR15" i="30"/>
  <c r="AR16" i="30"/>
  <c r="AR17" i="30"/>
  <c r="AR18" i="30"/>
  <c r="AR19" i="30"/>
  <c r="AR20" i="30"/>
  <c r="AR21" i="30"/>
  <c r="AR22" i="30"/>
  <c r="AR23" i="30"/>
  <c r="AR24" i="30"/>
  <c r="AR25" i="30"/>
  <c r="AR6" i="30"/>
  <c r="AR7" i="26"/>
  <c r="AR8" i="26"/>
  <c r="AR9" i="26"/>
  <c r="AR10" i="26"/>
  <c r="AR11" i="26"/>
  <c r="AR12" i="26"/>
  <c r="AR13" i="26"/>
  <c r="AR14" i="26"/>
  <c r="AR15" i="26"/>
  <c r="AR16" i="26"/>
  <c r="AR17" i="26"/>
  <c r="AR18" i="26"/>
  <c r="AR19" i="26"/>
  <c r="AR20" i="26"/>
  <c r="AR21" i="26"/>
  <c r="AR22" i="26"/>
  <c r="AR23" i="26"/>
  <c r="AR24" i="26"/>
  <c r="AR25" i="26"/>
  <c r="AR6" i="26"/>
  <c r="AR7" i="18"/>
  <c r="AR8" i="18"/>
  <c r="AR9" i="18"/>
  <c r="AR10" i="18"/>
  <c r="AR11" i="18"/>
  <c r="AR12" i="18"/>
  <c r="AR13" i="18"/>
  <c r="AR14" i="18"/>
  <c r="AR15" i="18"/>
  <c r="AR16" i="18"/>
  <c r="AR17" i="18"/>
  <c r="AR18" i="18"/>
  <c r="AR19" i="18"/>
  <c r="AR20" i="18"/>
  <c r="AR21" i="18"/>
  <c r="AR22" i="18"/>
  <c r="AR23" i="18"/>
  <c r="AR24" i="18"/>
  <c r="AR25" i="18"/>
  <c r="AR6" i="18"/>
  <c r="F7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7" i="27"/>
  <c r="F8" i="27"/>
  <c r="F9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7" i="24"/>
  <c r="F8" i="24"/>
  <c r="F9" i="24"/>
  <c r="F10" i="24"/>
  <c r="F11" i="24"/>
  <c r="F12" i="24"/>
  <c r="F13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7" i="34"/>
  <c r="F8" i="34"/>
  <c r="F9" i="34"/>
  <c r="F10" i="34"/>
  <c r="F11" i="34"/>
  <c r="F12" i="34"/>
  <c r="F13" i="34"/>
  <c r="F14" i="34"/>
  <c r="F15" i="34"/>
  <c r="F16" i="34"/>
  <c r="F17" i="34"/>
  <c r="F18" i="34"/>
  <c r="F19" i="34"/>
  <c r="F20" i="34"/>
  <c r="F21" i="34"/>
  <c r="F22" i="34"/>
  <c r="F23" i="34"/>
  <c r="F24" i="34"/>
  <c r="F25" i="34"/>
  <c r="F7" i="35"/>
  <c r="F8" i="35"/>
  <c r="F9" i="35"/>
  <c r="F10" i="35"/>
  <c r="F11" i="35"/>
  <c r="F12" i="35"/>
  <c r="F13" i="35"/>
  <c r="F14" i="35"/>
  <c r="F15" i="35"/>
  <c r="F16" i="35"/>
  <c r="F17" i="35"/>
  <c r="F18" i="35"/>
  <c r="F19" i="35"/>
  <c r="F20" i="35"/>
  <c r="F21" i="35"/>
  <c r="F22" i="35"/>
  <c r="F23" i="35"/>
  <c r="F24" i="35"/>
  <c r="F25" i="35"/>
  <c r="F7" i="48"/>
  <c r="AF7" i="48" s="1"/>
  <c r="F8" i="48"/>
  <c r="AF8" i="48" s="1"/>
  <c r="F9" i="48"/>
  <c r="AF9" i="48" s="1"/>
  <c r="F10" i="48"/>
  <c r="AF10" i="48" s="1"/>
  <c r="F11" i="48"/>
  <c r="AF11" i="48" s="1"/>
  <c r="F12" i="48"/>
  <c r="AF12" i="48" s="1"/>
  <c r="F13" i="48"/>
  <c r="AF13" i="48" s="1"/>
  <c r="F14" i="48"/>
  <c r="AF14" i="48" s="1"/>
  <c r="F15" i="48"/>
  <c r="AF15" i="48" s="1"/>
  <c r="F16" i="48"/>
  <c r="AF16" i="48" s="1"/>
  <c r="F17" i="48"/>
  <c r="AF17" i="48" s="1"/>
  <c r="F18" i="48"/>
  <c r="AW18" i="48" s="1"/>
  <c r="F19" i="48"/>
  <c r="AF19" i="48" s="1"/>
  <c r="F20" i="48"/>
  <c r="AW20" i="48" s="1"/>
  <c r="F21" i="48"/>
  <c r="AF21" i="48" s="1"/>
  <c r="F22" i="48"/>
  <c r="AF22" i="48" s="1"/>
  <c r="F23" i="48"/>
  <c r="AW23" i="48" s="1"/>
  <c r="F24" i="48"/>
  <c r="AF24" i="48" s="1"/>
  <c r="F25" i="48"/>
  <c r="AF25" i="48" s="1"/>
  <c r="F7" i="36"/>
  <c r="F8" i="36"/>
  <c r="F9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7" i="30"/>
  <c r="F8" i="30"/>
  <c r="F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7" i="32"/>
  <c r="F8" i="32"/>
  <c r="F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7" i="33"/>
  <c r="F8" i="33"/>
  <c r="F9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7" i="37"/>
  <c r="F8" i="37"/>
  <c r="F9" i="37"/>
  <c r="F10" i="37"/>
  <c r="F11" i="37"/>
  <c r="F12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7" i="42"/>
  <c r="F8" i="42"/>
  <c r="F9" i="42"/>
  <c r="F10" i="42"/>
  <c r="F11" i="42"/>
  <c r="F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7" i="43"/>
  <c r="F8" i="43"/>
  <c r="F9" i="43"/>
  <c r="F10" i="43"/>
  <c r="F11" i="43"/>
  <c r="F12" i="43"/>
  <c r="F13" i="43"/>
  <c r="F14" i="43"/>
  <c r="F15" i="43"/>
  <c r="F16" i="43"/>
  <c r="F17" i="43"/>
  <c r="F18" i="43"/>
  <c r="F19" i="43"/>
  <c r="F20" i="43"/>
  <c r="F21" i="43"/>
  <c r="F22" i="43"/>
  <c r="F23" i="43"/>
  <c r="F24" i="43"/>
  <c r="F25" i="43"/>
  <c r="F7" i="38"/>
  <c r="F8" i="38"/>
  <c r="F9" i="38"/>
  <c r="F10" i="38"/>
  <c r="F11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7" i="44"/>
  <c r="F8" i="44"/>
  <c r="F9" i="44"/>
  <c r="F10" i="44"/>
  <c r="F11" i="44"/>
  <c r="F12" i="44"/>
  <c r="F13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7" i="41"/>
  <c r="F8" i="41"/>
  <c r="F9" i="41"/>
  <c r="F10" i="41"/>
  <c r="F11" i="41"/>
  <c r="F12" i="41"/>
  <c r="F13" i="41"/>
  <c r="F14" i="41"/>
  <c r="F15" i="41"/>
  <c r="F16" i="41"/>
  <c r="F17" i="41"/>
  <c r="F18" i="41"/>
  <c r="F19" i="41"/>
  <c r="F20" i="41"/>
  <c r="F21" i="41"/>
  <c r="F22" i="41"/>
  <c r="F23" i="41"/>
  <c r="F24" i="41"/>
  <c r="F25" i="41"/>
  <c r="F7" i="39"/>
  <c r="F8" i="39"/>
  <c r="F9" i="39"/>
  <c r="F10" i="39"/>
  <c r="F11" i="39"/>
  <c r="F12" i="39"/>
  <c r="F13" i="39"/>
  <c r="F14" i="39"/>
  <c r="F15" i="39"/>
  <c r="F16" i="39"/>
  <c r="F17" i="39"/>
  <c r="F18" i="39"/>
  <c r="F19" i="39"/>
  <c r="F20" i="39"/>
  <c r="F21" i="39"/>
  <c r="F22" i="39"/>
  <c r="F23" i="39"/>
  <c r="F24" i="39"/>
  <c r="F25" i="39"/>
  <c r="F7" i="40"/>
  <c r="F8" i="40"/>
  <c r="F9" i="40"/>
  <c r="F10" i="40"/>
  <c r="F11" i="40"/>
  <c r="F12" i="40"/>
  <c r="F13" i="40"/>
  <c r="F14" i="40"/>
  <c r="F15" i="40"/>
  <c r="F16" i="40"/>
  <c r="F17" i="40"/>
  <c r="F18" i="40"/>
  <c r="F19" i="40"/>
  <c r="F20" i="40"/>
  <c r="F21" i="40"/>
  <c r="F22" i="40"/>
  <c r="F23" i="40"/>
  <c r="F24" i="40"/>
  <c r="F25" i="40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6" i="26"/>
  <c r="F6" i="27"/>
  <c r="F6" i="29"/>
  <c r="F6" i="24"/>
  <c r="F6" i="34"/>
  <c r="F6" i="35"/>
  <c r="F6" i="48"/>
  <c r="AF6" i="48" s="1"/>
  <c r="F6" i="36"/>
  <c r="F6" i="30"/>
  <c r="F6" i="31"/>
  <c r="F6" i="32"/>
  <c r="F6" i="33"/>
  <c r="F6" i="37"/>
  <c r="F6" i="42"/>
  <c r="F6" i="43"/>
  <c r="F6" i="38"/>
  <c r="F6" i="44"/>
  <c r="F6" i="41"/>
  <c r="F6" i="39"/>
  <c r="F6" i="40"/>
  <c r="F6" i="18"/>
  <c r="E7" i="21"/>
  <c r="F10" i="21"/>
  <c r="A13" i="28"/>
  <c r="Y6" i="48"/>
  <c r="Z6" i="48"/>
  <c r="AA6" i="48"/>
  <c r="AC6" i="48"/>
  <c r="AD6" i="48"/>
  <c r="AG6" i="48"/>
  <c r="AI6" i="48"/>
  <c r="AQ6" i="48"/>
  <c r="AR6" i="48"/>
  <c r="AS6" i="48"/>
  <c r="AT6" i="48"/>
  <c r="AU6" i="48"/>
  <c r="AZ6" i="48"/>
  <c r="BA6" i="48"/>
  <c r="BB6" i="48"/>
  <c r="BE6" i="48"/>
  <c r="BJ6" i="48"/>
  <c r="BK6" i="48"/>
  <c r="BL6" i="48" s="1"/>
  <c r="BN6" i="48"/>
  <c r="Y7" i="48"/>
  <c r="Z7" i="48"/>
  <c r="AA7" i="48"/>
  <c r="AC7" i="48"/>
  <c r="AD7" i="48"/>
  <c r="AG7" i="48"/>
  <c r="AI7" i="48"/>
  <c r="AQ7" i="48"/>
  <c r="AR7" i="48"/>
  <c r="AS7" i="48"/>
  <c r="AU7" i="48"/>
  <c r="AZ7" i="48"/>
  <c r="BA7" i="48"/>
  <c r="BB7" i="48"/>
  <c r="BE7" i="48"/>
  <c r="BJ7" i="48"/>
  <c r="BK7" i="48"/>
  <c r="BL7" i="48" s="1"/>
  <c r="BN7" i="48"/>
  <c r="Y8" i="48"/>
  <c r="Z8" i="48"/>
  <c r="AA8" i="48"/>
  <c r="AC8" i="48"/>
  <c r="AD8" i="48"/>
  <c r="AG8" i="48"/>
  <c r="AI8" i="48"/>
  <c r="AQ8" i="48"/>
  <c r="AR8" i="48"/>
  <c r="AS8" i="48"/>
  <c r="AU8" i="48"/>
  <c r="AZ8" i="48"/>
  <c r="BA8" i="48"/>
  <c r="BB8" i="48"/>
  <c r="BE8" i="48"/>
  <c r="BJ8" i="48"/>
  <c r="BK8" i="48"/>
  <c r="BL8" i="48" s="1"/>
  <c r="BN8" i="48"/>
  <c r="Y9" i="48"/>
  <c r="Z9" i="48"/>
  <c r="AA9" i="48"/>
  <c r="AC9" i="48"/>
  <c r="AD9" i="48"/>
  <c r="AG9" i="48"/>
  <c r="AI9" i="48"/>
  <c r="AQ9" i="48"/>
  <c r="AR9" i="48"/>
  <c r="AS9" i="48"/>
  <c r="AU9" i="48"/>
  <c r="AZ9" i="48"/>
  <c r="BA9" i="48"/>
  <c r="BB9" i="48"/>
  <c r="BE9" i="48"/>
  <c r="BJ9" i="48"/>
  <c r="BK9" i="48"/>
  <c r="BL9" i="48" s="1"/>
  <c r="BN9" i="48"/>
  <c r="Y10" i="48"/>
  <c r="Z10" i="48"/>
  <c r="AA10" i="48"/>
  <c r="AC10" i="48"/>
  <c r="AD10" i="48"/>
  <c r="AG10" i="48"/>
  <c r="AI10" i="48"/>
  <c r="AQ10" i="48"/>
  <c r="AR10" i="48"/>
  <c r="AS10" i="48"/>
  <c r="AU10" i="48"/>
  <c r="AZ10" i="48"/>
  <c r="BA10" i="48"/>
  <c r="BB10" i="48"/>
  <c r="BE10" i="48"/>
  <c r="BJ10" i="48"/>
  <c r="BK10" i="48"/>
  <c r="BL10" i="48" s="1"/>
  <c r="BN10" i="48"/>
  <c r="Y11" i="48"/>
  <c r="Z11" i="48"/>
  <c r="AA11" i="48"/>
  <c r="AC11" i="48"/>
  <c r="AD11" i="48"/>
  <c r="AG11" i="48"/>
  <c r="AI11" i="48"/>
  <c r="AQ11" i="48"/>
  <c r="AR11" i="48"/>
  <c r="AS11" i="48"/>
  <c r="AU11" i="48"/>
  <c r="AZ11" i="48"/>
  <c r="BA11" i="48"/>
  <c r="BB11" i="48"/>
  <c r="BE11" i="48"/>
  <c r="BJ11" i="48"/>
  <c r="BK11" i="48"/>
  <c r="BL11" i="48" s="1"/>
  <c r="BN11" i="48"/>
  <c r="Y12" i="48"/>
  <c r="Z12" i="48"/>
  <c r="AA12" i="48"/>
  <c r="AC12" i="48"/>
  <c r="AD12" i="48"/>
  <c r="AG12" i="48"/>
  <c r="AI12" i="48"/>
  <c r="AQ12" i="48"/>
  <c r="AR12" i="48"/>
  <c r="AS12" i="48"/>
  <c r="AU12" i="48"/>
  <c r="AZ12" i="48"/>
  <c r="BA12" i="48"/>
  <c r="BB12" i="48"/>
  <c r="BE12" i="48"/>
  <c r="BJ12" i="48"/>
  <c r="BK12" i="48"/>
  <c r="BL12" i="48" s="1"/>
  <c r="BN12" i="48"/>
  <c r="Y13" i="48"/>
  <c r="Z13" i="48"/>
  <c r="AA13" i="48"/>
  <c r="AC13" i="48"/>
  <c r="AD13" i="48"/>
  <c r="AG13" i="48"/>
  <c r="AI13" i="48"/>
  <c r="AQ13" i="48"/>
  <c r="AR13" i="48"/>
  <c r="AS13" i="48"/>
  <c r="AU13" i="48"/>
  <c r="AZ13" i="48"/>
  <c r="BA13" i="48"/>
  <c r="BB13" i="48"/>
  <c r="BE13" i="48"/>
  <c r="BJ13" i="48"/>
  <c r="BK13" i="48"/>
  <c r="BL13" i="48" s="1"/>
  <c r="BN13" i="48"/>
  <c r="Y14" i="48"/>
  <c r="Z14" i="48"/>
  <c r="AA14" i="48"/>
  <c r="AC14" i="48"/>
  <c r="AD14" i="48"/>
  <c r="AG14" i="48"/>
  <c r="AI14" i="48"/>
  <c r="AQ14" i="48"/>
  <c r="AR14" i="48"/>
  <c r="AS14" i="48"/>
  <c r="AU14" i="48"/>
  <c r="AZ14" i="48"/>
  <c r="BA14" i="48"/>
  <c r="BB14" i="48"/>
  <c r="BE14" i="48"/>
  <c r="BJ14" i="48"/>
  <c r="BK14" i="48"/>
  <c r="BL14" i="48" s="1"/>
  <c r="BN14" i="48"/>
  <c r="Y15" i="48"/>
  <c r="Z15" i="48"/>
  <c r="AA15" i="48"/>
  <c r="AC15" i="48"/>
  <c r="AD15" i="48"/>
  <c r="AG15" i="48"/>
  <c r="AI15" i="48"/>
  <c r="AQ15" i="48"/>
  <c r="AR15" i="48"/>
  <c r="AS15" i="48"/>
  <c r="AU15" i="48"/>
  <c r="AZ15" i="48"/>
  <c r="BA15" i="48"/>
  <c r="BB15" i="48"/>
  <c r="BE15" i="48"/>
  <c r="BJ15" i="48"/>
  <c r="BK15" i="48"/>
  <c r="BL15" i="48" s="1"/>
  <c r="BN15" i="48"/>
  <c r="Y16" i="48"/>
  <c r="Z16" i="48"/>
  <c r="AA16" i="48"/>
  <c r="AC16" i="48"/>
  <c r="AD16" i="48"/>
  <c r="AG16" i="48"/>
  <c r="AI16" i="48"/>
  <c r="AQ16" i="48"/>
  <c r="AR16" i="48"/>
  <c r="AS16" i="48"/>
  <c r="AU16" i="48"/>
  <c r="AZ16" i="48"/>
  <c r="BA16" i="48"/>
  <c r="BB16" i="48"/>
  <c r="BE16" i="48"/>
  <c r="BJ16" i="48"/>
  <c r="BK16" i="48"/>
  <c r="BL16" i="48" s="1"/>
  <c r="BN16" i="48"/>
  <c r="Y17" i="48"/>
  <c r="Z17" i="48"/>
  <c r="AA17" i="48"/>
  <c r="AC17" i="48"/>
  <c r="AD17" i="48"/>
  <c r="AG17" i="48"/>
  <c r="AI17" i="48"/>
  <c r="AQ17" i="48"/>
  <c r="AR17" i="48"/>
  <c r="AS17" i="48"/>
  <c r="AU17" i="48"/>
  <c r="AZ17" i="48"/>
  <c r="BA17" i="48"/>
  <c r="BB17" i="48"/>
  <c r="BE17" i="48"/>
  <c r="BJ17" i="48"/>
  <c r="BK17" i="48"/>
  <c r="BL17" i="48" s="1"/>
  <c r="BN17" i="48"/>
  <c r="Y18" i="48"/>
  <c r="Z18" i="48"/>
  <c r="AA18" i="48"/>
  <c r="AC18" i="48"/>
  <c r="AD18" i="48"/>
  <c r="AG18" i="48"/>
  <c r="AI18" i="48"/>
  <c r="AQ18" i="48"/>
  <c r="AR18" i="48"/>
  <c r="AS18" i="48"/>
  <c r="AU18" i="48"/>
  <c r="AZ18" i="48"/>
  <c r="BA18" i="48"/>
  <c r="BB18" i="48"/>
  <c r="BE18" i="48"/>
  <c r="BJ18" i="48"/>
  <c r="BK18" i="48"/>
  <c r="BL18" i="48" s="1"/>
  <c r="BN18" i="48"/>
  <c r="Y19" i="48"/>
  <c r="Z19" i="48"/>
  <c r="AA19" i="48"/>
  <c r="AC19" i="48"/>
  <c r="AD19" i="48"/>
  <c r="AG19" i="48"/>
  <c r="AI19" i="48"/>
  <c r="AQ19" i="48"/>
  <c r="AR19" i="48"/>
  <c r="AS19" i="48"/>
  <c r="AU19" i="48"/>
  <c r="AZ19" i="48"/>
  <c r="BA19" i="48"/>
  <c r="BB19" i="48"/>
  <c r="BE19" i="48"/>
  <c r="BJ19" i="48"/>
  <c r="BK19" i="48"/>
  <c r="BL19" i="48" s="1"/>
  <c r="BN19" i="48"/>
  <c r="Y20" i="48"/>
  <c r="Z20" i="48"/>
  <c r="AA20" i="48"/>
  <c r="AC20" i="48"/>
  <c r="AD20" i="48"/>
  <c r="AG20" i="48"/>
  <c r="AI20" i="48"/>
  <c r="AQ20" i="48"/>
  <c r="AR20" i="48"/>
  <c r="AS20" i="48"/>
  <c r="AU20" i="48"/>
  <c r="AZ20" i="48"/>
  <c r="BA20" i="48"/>
  <c r="BB20" i="48"/>
  <c r="BE20" i="48"/>
  <c r="BJ20" i="48"/>
  <c r="BK20" i="48"/>
  <c r="BL20" i="48" s="1"/>
  <c r="BN20" i="48"/>
  <c r="Y21" i="48"/>
  <c r="Z21" i="48"/>
  <c r="AA21" i="48"/>
  <c r="AC21" i="48"/>
  <c r="AD21" i="48"/>
  <c r="AG21" i="48"/>
  <c r="AI21" i="48"/>
  <c r="AQ21" i="48"/>
  <c r="AR21" i="48"/>
  <c r="AS21" i="48"/>
  <c r="AU21" i="48"/>
  <c r="AZ21" i="48"/>
  <c r="BA21" i="48"/>
  <c r="BB21" i="48"/>
  <c r="BE21" i="48"/>
  <c r="BJ21" i="48"/>
  <c r="BK21" i="48"/>
  <c r="BL21" i="48" s="1"/>
  <c r="BN21" i="48"/>
  <c r="Y22" i="48"/>
  <c r="Z22" i="48"/>
  <c r="AA22" i="48"/>
  <c r="AC22" i="48"/>
  <c r="AD22" i="48"/>
  <c r="AG22" i="48"/>
  <c r="AI22" i="48"/>
  <c r="AQ22" i="48"/>
  <c r="AR22" i="48"/>
  <c r="AS22" i="48"/>
  <c r="AU22" i="48"/>
  <c r="AZ22" i="48"/>
  <c r="BA22" i="48"/>
  <c r="BB22" i="48"/>
  <c r="BE22" i="48"/>
  <c r="BJ22" i="48"/>
  <c r="BK22" i="48"/>
  <c r="BL22" i="48" s="1"/>
  <c r="BN22" i="48"/>
  <c r="Y23" i="48"/>
  <c r="Z23" i="48"/>
  <c r="AA23" i="48"/>
  <c r="AC23" i="48"/>
  <c r="AD23" i="48"/>
  <c r="AG23" i="48"/>
  <c r="AI23" i="48"/>
  <c r="AQ23" i="48"/>
  <c r="AR23" i="48"/>
  <c r="AS23" i="48"/>
  <c r="AU23" i="48"/>
  <c r="AZ23" i="48"/>
  <c r="BA23" i="48"/>
  <c r="BB23" i="48"/>
  <c r="BE23" i="48"/>
  <c r="BJ23" i="48"/>
  <c r="BK23" i="48"/>
  <c r="BL23" i="48" s="1"/>
  <c r="BN23" i="48"/>
  <c r="Y24" i="48"/>
  <c r="Z24" i="48"/>
  <c r="AA24" i="48"/>
  <c r="AC24" i="48"/>
  <c r="AD24" i="48"/>
  <c r="AG24" i="48"/>
  <c r="AI24" i="48"/>
  <c r="AQ24" i="48"/>
  <c r="AR24" i="48"/>
  <c r="AS24" i="48"/>
  <c r="AU24" i="48"/>
  <c r="AZ24" i="48"/>
  <c r="BA24" i="48"/>
  <c r="BB24" i="48"/>
  <c r="BE24" i="48"/>
  <c r="BJ24" i="48"/>
  <c r="BK24" i="48"/>
  <c r="BL24" i="48" s="1"/>
  <c r="BN24" i="48"/>
  <c r="Y25" i="48"/>
  <c r="Z25" i="48"/>
  <c r="AA25" i="48"/>
  <c r="AC25" i="48"/>
  <c r="AD25" i="48"/>
  <c r="AG25" i="48"/>
  <c r="AI25" i="48"/>
  <c r="AQ25" i="48"/>
  <c r="AR25" i="48"/>
  <c r="AS25" i="48"/>
  <c r="AU25" i="48"/>
  <c r="AZ25" i="48"/>
  <c r="BA25" i="48"/>
  <c r="BB25" i="48"/>
  <c r="BE25" i="48"/>
  <c r="BJ25" i="48"/>
  <c r="BK25" i="48"/>
  <c r="BL25" i="48" s="1"/>
  <c r="BN25" i="48"/>
  <c r="AR7" i="40"/>
  <c r="AS7" i="40"/>
  <c r="AT7" i="40"/>
  <c r="AR8" i="40"/>
  <c r="AS8" i="40"/>
  <c r="AT8" i="40"/>
  <c r="AR9" i="40"/>
  <c r="AS9" i="40"/>
  <c r="AT9" i="40"/>
  <c r="AR10" i="40"/>
  <c r="AS10" i="40"/>
  <c r="AT10" i="40"/>
  <c r="AR11" i="40"/>
  <c r="AS11" i="40"/>
  <c r="AT11" i="40"/>
  <c r="AR12" i="40"/>
  <c r="AS12" i="40"/>
  <c r="AT12" i="40"/>
  <c r="AR13" i="40"/>
  <c r="AS13" i="40"/>
  <c r="AT13" i="40"/>
  <c r="AR14" i="40"/>
  <c r="AS14" i="40"/>
  <c r="AT14" i="40"/>
  <c r="AR15" i="40"/>
  <c r="AS15" i="40"/>
  <c r="AT15" i="40"/>
  <c r="AR16" i="40"/>
  <c r="AS16" i="40"/>
  <c r="AT16" i="40"/>
  <c r="AR17" i="40"/>
  <c r="AS17" i="40"/>
  <c r="AT17" i="40"/>
  <c r="AR18" i="40"/>
  <c r="AS18" i="40"/>
  <c r="AT18" i="40"/>
  <c r="AR19" i="40"/>
  <c r="AS19" i="40"/>
  <c r="AT19" i="40"/>
  <c r="AR20" i="40"/>
  <c r="AS20" i="40"/>
  <c r="AT20" i="40"/>
  <c r="AR21" i="40"/>
  <c r="AS21" i="40"/>
  <c r="AT21" i="40"/>
  <c r="AR22" i="40"/>
  <c r="AS22" i="40"/>
  <c r="AT22" i="40"/>
  <c r="AR23" i="40"/>
  <c r="AS23" i="40"/>
  <c r="AT23" i="40"/>
  <c r="AR24" i="40"/>
  <c r="AS24" i="40"/>
  <c r="AT24" i="40"/>
  <c r="AR25" i="40"/>
  <c r="AS25" i="40"/>
  <c r="AT25" i="40"/>
  <c r="AT6" i="40"/>
  <c r="AS6" i="40"/>
  <c r="AR6" i="40"/>
  <c r="AR7" i="39"/>
  <c r="AS7" i="39"/>
  <c r="AT7" i="39"/>
  <c r="AR8" i="39"/>
  <c r="AS8" i="39"/>
  <c r="AT8" i="39"/>
  <c r="AR9" i="39"/>
  <c r="AS9" i="39"/>
  <c r="AT9" i="39"/>
  <c r="AR10" i="39"/>
  <c r="AS10" i="39"/>
  <c r="AT10" i="39"/>
  <c r="AR11" i="39"/>
  <c r="AS11" i="39"/>
  <c r="AT11" i="39"/>
  <c r="AR12" i="39"/>
  <c r="AS12" i="39"/>
  <c r="AT12" i="39"/>
  <c r="AR13" i="39"/>
  <c r="AS13" i="39"/>
  <c r="AT13" i="39"/>
  <c r="AR14" i="39"/>
  <c r="AS14" i="39"/>
  <c r="AT14" i="39"/>
  <c r="AR15" i="39"/>
  <c r="AS15" i="39"/>
  <c r="AT15" i="39"/>
  <c r="AR16" i="39"/>
  <c r="AS16" i="39"/>
  <c r="AT16" i="39"/>
  <c r="AR17" i="39"/>
  <c r="AS17" i="39"/>
  <c r="AT17" i="39"/>
  <c r="AR18" i="39"/>
  <c r="AS18" i="39"/>
  <c r="AT18" i="39"/>
  <c r="AR19" i="39"/>
  <c r="AS19" i="39"/>
  <c r="AT19" i="39"/>
  <c r="AR20" i="39"/>
  <c r="AS20" i="39"/>
  <c r="AT20" i="39"/>
  <c r="AR21" i="39"/>
  <c r="AS21" i="39"/>
  <c r="AT21" i="39"/>
  <c r="AR22" i="39"/>
  <c r="AS22" i="39"/>
  <c r="AT22" i="39"/>
  <c r="AR23" i="39"/>
  <c r="AS23" i="39"/>
  <c r="AT23" i="39"/>
  <c r="AR24" i="39"/>
  <c r="AS24" i="39"/>
  <c r="AT24" i="39"/>
  <c r="AR25" i="39"/>
  <c r="AS25" i="39"/>
  <c r="AT25" i="39"/>
  <c r="AT6" i="39"/>
  <c r="AS6" i="39"/>
  <c r="AR6" i="39"/>
  <c r="AR7" i="41"/>
  <c r="AS7" i="41"/>
  <c r="AT7" i="41"/>
  <c r="AR8" i="41"/>
  <c r="AS8" i="41"/>
  <c r="AT8" i="41"/>
  <c r="AR9" i="41"/>
  <c r="AS9" i="41"/>
  <c r="AT9" i="41"/>
  <c r="AR10" i="41"/>
  <c r="AS10" i="41"/>
  <c r="AT10" i="41"/>
  <c r="AR11" i="41"/>
  <c r="AS11" i="41"/>
  <c r="AT11" i="41"/>
  <c r="AR12" i="41"/>
  <c r="AS12" i="41"/>
  <c r="AT12" i="41"/>
  <c r="AR13" i="41"/>
  <c r="AS13" i="41"/>
  <c r="AT13" i="41"/>
  <c r="AR14" i="41"/>
  <c r="AS14" i="41"/>
  <c r="AT14" i="41"/>
  <c r="AR15" i="41"/>
  <c r="AS15" i="41"/>
  <c r="AT15" i="41"/>
  <c r="AR16" i="41"/>
  <c r="AS16" i="41"/>
  <c r="AT16" i="41"/>
  <c r="AR17" i="41"/>
  <c r="AS17" i="41"/>
  <c r="AT17" i="41"/>
  <c r="AR18" i="41"/>
  <c r="AS18" i="41"/>
  <c r="AT18" i="41"/>
  <c r="AR19" i="41"/>
  <c r="AS19" i="41"/>
  <c r="AT19" i="41"/>
  <c r="AR20" i="41"/>
  <c r="AS20" i="41"/>
  <c r="AT20" i="41"/>
  <c r="AR21" i="41"/>
  <c r="AS21" i="41"/>
  <c r="AT21" i="41"/>
  <c r="AR22" i="41"/>
  <c r="AS22" i="41"/>
  <c r="AT22" i="41"/>
  <c r="AR23" i="41"/>
  <c r="AS23" i="41"/>
  <c r="AT23" i="41"/>
  <c r="AR24" i="41"/>
  <c r="AS24" i="41"/>
  <c r="AT24" i="41"/>
  <c r="AR25" i="41"/>
  <c r="AS25" i="41"/>
  <c r="AT25" i="41"/>
  <c r="AT6" i="41"/>
  <c r="AS6" i="41"/>
  <c r="AS7" i="44"/>
  <c r="AT7" i="44"/>
  <c r="AS8" i="44"/>
  <c r="AT8" i="44"/>
  <c r="AS9" i="44"/>
  <c r="AT9" i="44"/>
  <c r="AS10" i="44"/>
  <c r="AT10" i="44"/>
  <c r="AS11" i="44"/>
  <c r="AT11" i="44"/>
  <c r="AS12" i="44"/>
  <c r="AT12" i="44"/>
  <c r="AS13" i="44"/>
  <c r="AT13" i="44"/>
  <c r="AS14" i="44"/>
  <c r="AT14" i="44"/>
  <c r="AS15" i="44"/>
  <c r="AT15" i="44"/>
  <c r="AS16" i="44"/>
  <c r="AT16" i="44"/>
  <c r="AS17" i="44"/>
  <c r="AT17" i="44"/>
  <c r="AS18" i="44"/>
  <c r="AT18" i="44"/>
  <c r="AS19" i="44"/>
  <c r="AT19" i="44"/>
  <c r="AS20" i="44"/>
  <c r="AT20" i="44"/>
  <c r="AS21" i="44"/>
  <c r="AT21" i="44"/>
  <c r="AS22" i="44"/>
  <c r="AT22" i="44"/>
  <c r="AS23" i="44"/>
  <c r="AT23" i="44"/>
  <c r="AS24" i="44"/>
  <c r="AT24" i="44"/>
  <c r="AS25" i="44"/>
  <c r="AT25" i="44"/>
  <c r="AT6" i="44"/>
  <c r="AS6" i="44"/>
  <c r="AI7" i="44"/>
  <c r="AI8" i="44"/>
  <c r="AI9" i="44"/>
  <c r="AI10" i="44"/>
  <c r="AI11" i="44"/>
  <c r="AI12" i="44"/>
  <c r="AI13" i="44"/>
  <c r="AI14" i="44"/>
  <c r="AI15" i="44"/>
  <c r="AI16" i="44"/>
  <c r="AI17" i="44"/>
  <c r="AI18" i="44"/>
  <c r="AI19" i="44"/>
  <c r="AI20" i="44"/>
  <c r="AI21" i="44"/>
  <c r="AI22" i="44"/>
  <c r="AI23" i="44"/>
  <c r="AI24" i="44"/>
  <c r="AI25" i="44"/>
  <c r="AI6" i="44"/>
  <c r="AL7" i="38"/>
  <c r="AM7" i="38"/>
  <c r="AL8" i="38"/>
  <c r="AM8" i="38"/>
  <c r="AL9" i="38"/>
  <c r="AM9" i="38"/>
  <c r="AL10" i="38"/>
  <c r="AM10" i="38"/>
  <c r="AL11" i="38"/>
  <c r="AM11" i="38"/>
  <c r="AL12" i="38"/>
  <c r="AM12" i="38"/>
  <c r="AL13" i="38"/>
  <c r="AM13" i="38"/>
  <c r="AL14" i="38"/>
  <c r="AM14" i="38"/>
  <c r="AL15" i="38"/>
  <c r="AM15" i="38"/>
  <c r="AL16" i="38"/>
  <c r="AM16" i="38"/>
  <c r="AL17" i="38"/>
  <c r="AM17" i="38"/>
  <c r="AL18" i="38"/>
  <c r="AM18" i="38"/>
  <c r="AL19" i="38"/>
  <c r="AM19" i="38"/>
  <c r="AL20" i="38"/>
  <c r="AM20" i="38"/>
  <c r="AL21" i="38"/>
  <c r="AM21" i="38"/>
  <c r="AL22" i="38"/>
  <c r="AM22" i="38"/>
  <c r="AL23" i="38"/>
  <c r="AM23" i="38"/>
  <c r="AL24" i="38"/>
  <c r="AM24" i="38"/>
  <c r="AL25" i="38"/>
  <c r="AM25" i="38"/>
  <c r="AM6" i="38"/>
  <c r="AL6" i="38"/>
  <c r="AS7" i="38"/>
  <c r="AT7" i="38"/>
  <c r="AS8" i="38"/>
  <c r="AT8" i="38"/>
  <c r="AS9" i="38"/>
  <c r="AT9" i="38"/>
  <c r="AS10" i="38"/>
  <c r="AT10" i="38"/>
  <c r="AS11" i="38"/>
  <c r="AT11" i="38"/>
  <c r="AS12" i="38"/>
  <c r="AT12" i="38"/>
  <c r="AS13" i="38"/>
  <c r="AT13" i="38"/>
  <c r="AS14" i="38"/>
  <c r="AT14" i="38"/>
  <c r="AS15" i="38"/>
  <c r="AT15" i="38"/>
  <c r="AS16" i="38"/>
  <c r="AT16" i="38"/>
  <c r="AS17" i="38"/>
  <c r="AT17" i="38"/>
  <c r="AS18" i="38"/>
  <c r="AT18" i="38"/>
  <c r="AS19" i="38"/>
  <c r="AT19" i="38"/>
  <c r="AS20" i="38"/>
  <c r="AT20" i="38"/>
  <c r="AS21" i="38"/>
  <c r="AT21" i="38"/>
  <c r="AS22" i="38"/>
  <c r="AT22" i="38"/>
  <c r="AS23" i="38"/>
  <c r="AT23" i="38"/>
  <c r="AS24" i="38"/>
  <c r="AT24" i="38"/>
  <c r="AS25" i="38"/>
  <c r="AT25" i="38"/>
  <c r="AT6" i="38"/>
  <c r="AS6" i="38"/>
  <c r="AS7" i="43"/>
  <c r="AT7" i="43"/>
  <c r="AS8" i="43"/>
  <c r="AT8" i="43"/>
  <c r="AS9" i="43"/>
  <c r="AT9" i="43"/>
  <c r="AS10" i="43"/>
  <c r="AT10" i="43"/>
  <c r="AS11" i="43"/>
  <c r="AT11" i="43"/>
  <c r="AS12" i="43"/>
  <c r="AT12" i="43"/>
  <c r="AS13" i="43"/>
  <c r="AT13" i="43"/>
  <c r="AS14" i="43"/>
  <c r="AT14" i="43"/>
  <c r="AS15" i="43"/>
  <c r="AT15" i="43"/>
  <c r="AS16" i="43"/>
  <c r="AT16" i="43"/>
  <c r="AS17" i="43"/>
  <c r="AT17" i="43"/>
  <c r="AS18" i="43"/>
  <c r="AT18" i="43"/>
  <c r="AS19" i="43"/>
  <c r="AT19" i="43"/>
  <c r="AS20" i="43"/>
  <c r="AT20" i="43"/>
  <c r="AS21" i="43"/>
  <c r="AT21" i="43"/>
  <c r="AS22" i="43"/>
  <c r="AT22" i="43"/>
  <c r="AS23" i="43"/>
  <c r="AT23" i="43"/>
  <c r="AS24" i="43"/>
  <c r="AT24" i="43"/>
  <c r="AS25" i="43"/>
  <c r="AT25" i="43"/>
  <c r="AT6" i="43"/>
  <c r="AS6" i="43"/>
  <c r="AS7" i="42"/>
  <c r="AT7" i="42"/>
  <c r="AS8" i="42"/>
  <c r="AT8" i="42"/>
  <c r="AS9" i="42"/>
  <c r="AT9" i="42"/>
  <c r="AS10" i="42"/>
  <c r="AT10" i="42"/>
  <c r="AS11" i="42"/>
  <c r="AT11" i="42"/>
  <c r="AS12" i="42"/>
  <c r="AT12" i="42"/>
  <c r="AS13" i="42"/>
  <c r="AT13" i="42"/>
  <c r="AS14" i="42"/>
  <c r="AT14" i="42"/>
  <c r="AS15" i="42"/>
  <c r="AT15" i="42"/>
  <c r="AS16" i="42"/>
  <c r="AT16" i="42"/>
  <c r="AS17" i="42"/>
  <c r="AT17" i="42"/>
  <c r="AS18" i="42"/>
  <c r="AT18" i="42"/>
  <c r="AS19" i="42"/>
  <c r="AT19" i="42"/>
  <c r="AS20" i="42"/>
  <c r="AT20" i="42"/>
  <c r="AS21" i="42"/>
  <c r="AT21" i="42"/>
  <c r="AS22" i="42"/>
  <c r="AT22" i="42"/>
  <c r="AS23" i="42"/>
  <c r="AT23" i="42"/>
  <c r="AS24" i="42"/>
  <c r="AT24" i="42"/>
  <c r="AS25" i="42"/>
  <c r="AT25" i="42"/>
  <c r="AT6" i="42"/>
  <c r="AS6" i="42"/>
  <c r="AS7" i="37"/>
  <c r="AT7" i="37"/>
  <c r="AS8" i="37"/>
  <c r="AT8" i="37"/>
  <c r="AS9" i="37"/>
  <c r="AT9" i="37"/>
  <c r="AS10" i="37"/>
  <c r="AT10" i="37"/>
  <c r="AS11" i="37"/>
  <c r="AT11" i="37"/>
  <c r="AS12" i="37"/>
  <c r="AT12" i="37"/>
  <c r="AS13" i="37"/>
  <c r="AT13" i="37"/>
  <c r="AS14" i="37"/>
  <c r="AT14" i="37"/>
  <c r="AS15" i="37"/>
  <c r="AT15" i="37"/>
  <c r="AS16" i="37"/>
  <c r="AT16" i="37"/>
  <c r="AS17" i="37"/>
  <c r="AT17" i="37"/>
  <c r="AS18" i="37"/>
  <c r="AT18" i="37"/>
  <c r="AS19" i="37"/>
  <c r="AT19" i="37"/>
  <c r="AS20" i="37"/>
  <c r="AT20" i="37"/>
  <c r="AS21" i="37"/>
  <c r="AT21" i="37"/>
  <c r="AS22" i="37"/>
  <c r="AT22" i="37"/>
  <c r="AS23" i="37"/>
  <c r="AT23" i="37"/>
  <c r="AS24" i="37"/>
  <c r="AT24" i="37"/>
  <c r="AS25" i="37"/>
  <c r="AT25" i="37"/>
  <c r="AT6" i="37"/>
  <c r="AS6" i="37"/>
  <c r="AS7" i="33"/>
  <c r="AT7" i="33"/>
  <c r="AS8" i="33"/>
  <c r="AT8" i="33"/>
  <c r="AS9" i="33"/>
  <c r="AT9" i="33"/>
  <c r="AS10" i="33"/>
  <c r="AT10" i="33"/>
  <c r="AS11" i="33"/>
  <c r="AT11" i="33"/>
  <c r="AS12" i="33"/>
  <c r="AT12" i="33"/>
  <c r="AS13" i="33"/>
  <c r="AT13" i="33"/>
  <c r="AS14" i="33"/>
  <c r="AT14" i="33"/>
  <c r="AS15" i="33"/>
  <c r="AT15" i="33"/>
  <c r="AS16" i="33"/>
  <c r="AT16" i="33"/>
  <c r="AS17" i="33"/>
  <c r="AT17" i="33"/>
  <c r="AS18" i="33"/>
  <c r="AT18" i="33"/>
  <c r="AS19" i="33"/>
  <c r="AT19" i="33"/>
  <c r="AS20" i="33"/>
  <c r="AT20" i="33"/>
  <c r="AS21" i="33"/>
  <c r="AT21" i="33"/>
  <c r="AS22" i="33"/>
  <c r="AT22" i="33"/>
  <c r="AS23" i="33"/>
  <c r="AT23" i="33"/>
  <c r="AS24" i="33"/>
  <c r="AT24" i="33"/>
  <c r="AS25" i="33"/>
  <c r="AT25" i="33"/>
  <c r="AT6" i="33"/>
  <c r="AS6" i="33"/>
  <c r="AS7" i="32"/>
  <c r="AT7" i="32"/>
  <c r="AS8" i="32"/>
  <c r="AT8" i="32"/>
  <c r="AS9" i="32"/>
  <c r="AT9" i="32"/>
  <c r="AS10" i="32"/>
  <c r="AT10" i="32"/>
  <c r="AS11" i="32"/>
  <c r="AT11" i="32"/>
  <c r="AS12" i="32"/>
  <c r="AT12" i="32"/>
  <c r="AS13" i="32"/>
  <c r="AT13" i="32"/>
  <c r="AS14" i="32"/>
  <c r="AT14" i="32"/>
  <c r="AS15" i="32"/>
  <c r="AT15" i="32"/>
  <c r="AS16" i="32"/>
  <c r="AT16" i="32"/>
  <c r="AS17" i="32"/>
  <c r="AT17" i="32"/>
  <c r="AS18" i="32"/>
  <c r="AT18" i="32"/>
  <c r="AS19" i="32"/>
  <c r="AT19" i="32"/>
  <c r="AS20" i="32"/>
  <c r="AT20" i="32"/>
  <c r="AS21" i="32"/>
  <c r="AT21" i="32"/>
  <c r="AS22" i="32"/>
  <c r="AT22" i="32"/>
  <c r="AS23" i="32"/>
  <c r="AT23" i="32"/>
  <c r="AS24" i="32"/>
  <c r="AT24" i="32"/>
  <c r="AS25" i="32"/>
  <c r="AT25" i="32"/>
  <c r="AT6" i="32"/>
  <c r="AS6" i="32"/>
  <c r="AS7" i="31"/>
  <c r="AT7" i="31"/>
  <c r="AS8" i="31"/>
  <c r="AT8" i="31"/>
  <c r="AS9" i="31"/>
  <c r="AT9" i="31"/>
  <c r="AS10" i="31"/>
  <c r="AT10" i="31"/>
  <c r="AS11" i="31"/>
  <c r="AT11" i="31"/>
  <c r="AS12" i="31"/>
  <c r="AT12" i="31"/>
  <c r="AS13" i="31"/>
  <c r="AT13" i="31"/>
  <c r="AS14" i="31"/>
  <c r="AT14" i="31"/>
  <c r="AS15" i="31"/>
  <c r="AT15" i="31"/>
  <c r="AS16" i="31"/>
  <c r="AT16" i="31"/>
  <c r="AS17" i="31"/>
  <c r="AT17" i="31"/>
  <c r="AS18" i="31"/>
  <c r="AT18" i="31"/>
  <c r="AS19" i="31"/>
  <c r="AT19" i="31"/>
  <c r="AS20" i="31"/>
  <c r="AT20" i="31"/>
  <c r="AS21" i="31"/>
  <c r="AT21" i="31"/>
  <c r="AS22" i="31"/>
  <c r="AT22" i="31"/>
  <c r="AS23" i="31"/>
  <c r="AT23" i="31"/>
  <c r="AS24" i="31"/>
  <c r="AT24" i="31"/>
  <c r="AS25" i="31"/>
  <c r="AT25" i="31"/>
  <c r="AT6" i="31"/>
  <c r="AS6" i="31"/>
  <c r="AS7" i="30"/>
  <c r="AT7" i="30"/>
  <c r="AS8" i="30"/>
  <c r="AT8" i="30"/>
  <c r="AS9" i="30"/>
  <c r="AT9" i="30"/>
  <c r="AS10" i="30"/>
  <c r="AT10" i="30"/>
  <c r="AS11" i="30"/>
  <c r="AT11" i="30"/>
  <c r="AS12" i="30"/>
  <c r="AT12" i="30"/>
  <c r="AS13" i="30"/>
  <c r="AT13" i="30"/>
  <c r="AS14" i="30"/>
  <c r="AT14" i="30"/>
  <c r="AS15" i="30"/>
  <c r="AT15" i="30"/>
  <c r="AS16" i="30"/>
  <c r="AT16" i="30"/>
  <c r="AS17" i="30"/>
  <c r="AT17" i="30"/>
  <c r="AS18" i="30"/>
  <c r="AT18" i="30"/>
  <c r="AS19" i="30"/>
  <c r="AT19" i="30"/>
  <c r="AS20" i="30"/>
  <c r="AT20" i="30"/>
  <c r="AS21" i="30"/>
  <c r="AT21" i="30"/>
  <c r="AS22" i="30"/>
  <c r="AT22" i="30"/>
  <c r="AS23" i="30"/>
  <c r="AT23" i="30"/>
  <c r="AS24" i="30"/>
  <c r="AT24" i="30"/>
  <c r="AS25" i="30"/>
  <c r="AT25" i="30"/>
  <c r="AT6" i="30"/>
  <c r="AS6" i="30"/>
  <c r="AR7" i="36"/>
  <c r="AS7" i="36"/>
  <c r="AT7" i="36"/>
  <c r="AR8" i="36"/>
  <c r="AS8" i="36"/>
  <c r="AT8" i="36"/>
  <c r="AR9" i="36"/>
  <c r="AS9" i="36"/>
  <c r="AT9" i="36"/>
  <c r="AR10" i="36"/>
  <c r="AS10" i="36"/>
  <c r="AT10" i="36"/>
  <c r="AR11" i="36"/>
  <c r="AS11" i="36"/>
  <c r="AT11" i="36"/>
  <c r="AR12" i="36"/>
  <c r="AS12" i="36"/>
  <c r="AT12" i="36"/>
  <c r="AR13" i="36"/>
  <c r="AS13" i="36"/>
  <c r="AT13" i="36"/>
  <c r="AR14" i="36"/>
  <c r="AS14" i="36"/>
  <c r="AT14" i="36"/>
  <c r="AR15" i="36"/>
  <c r="AS15" i="36"/>
  <c r="AT15" i="36"/>
  <c r="AR16" i="36"/>
  <c r="AS16" i="36"/>
  <c r="AT16" i="36"/>
  <c r="AR17" i="36"/>
  <c r="AS17" i="36"/>
  <c r="AT17" i="36"/>
  <c r="AR18" i="36"/>
  <c r="AS18" i="36"/>
  <c r="AT18" i="36"/>
  <c r="AR19" i="36"/>
  <c r="AS19" i="36"/>
  <c r="AT19" i="36"/>
  <c r="AR20" i="36"/>
  <c r="AS20" i="36"/>
  <c r="AT20" i="36"/>
  <c r="AR21" i="36"/>
  <c r="AS21" i="36"/>
  <c r="AT21" i="36"/>
  <c r="AR22" i="36"/>
  <c r="AS22" i="36"/>
  <c r="AT22" i="36"/>
  <c r="AR23" i="36"/>
  <c r="AS23" i="36"/>
  <c r="AT23" i="36"/>
  <c r="AR24" i="36"/>
  <c r="AS24" i="36"/>
  <c r="AT24" i="36"/>
  <c r="AR25" i="36"/>
  <c r="AS25" i="36"/>
  <c r="AT25" i="36"/>
  <c r="AT6" i="36"/>
  <c r="AS6" i="36"/>
  <c r="AR6" i="36"/>
  <c r="AQ7" i="35"/>
  <c r="AR7" i="35"/>
  <c r="AS7" i="35"/>
  <c r="AQ8" i="35"/>
  <c r="AR8" i="35"/>
  <c r="AS8" i="35"/>
  <c r="AQ9" i="35"/>
  <c r="AR9" i="35"/>
  <c r="AS9" i="35"/>
  <c r="AQ10" i="35"/>
  <c r="AR10" i="35"/>
  <c r="AS10" i="35"/>
  <c r="AQ11" i="35"/>
  <c r="AR11" i="35"/>
  <c r="AS11" i="35"/>
  <c r="AQ12" i="35"/>
  <c r="AR12" i="35"/>
  <c r="AS12" i="35"/>
  <c r="AQ13" i="35"/>
  <c r="AR13" i="35"/>
  <c r="AS13" i="35"/>
  <c r="AQ14" i="35"/>
  <c r="AR14" i="35"/>
  <c r="AS14" i="35"/>
  <c r="AQ15" i="35"/>
  <c r="AR15" i="35"/>
  <c r="AS15" i="35"/>
  <c r="AQ16" i="35"/>
  <c r="AR16" i="35"/>
  <c r="AS16" i="35"/>
  <c r="AQ17" i="35"/>
  <c r="AR17" i="35"/>
  <c r="AS17" i="35"/>
  <c r="AQ18" i="35"/>
  <c r="AR18" i="35"/>
  <c r="AS18" i="35"/>
  <c r="AQ19" i="35"/>
  <c r="AR19" i="35"/>
  <c r="AS19" i="35"/>
  <c r="AQ20" i="35"/>
  <c r="AR20" i="35"/>
  <c r="AS20" i="35"/>
  <c r="AQ21" i="35"/>
  <c r="AR21" i="35"/>
  <c r="AS21" i="35"/>
  <c r="AQ22" i="35"/>
  <c r="AR22" i="35"/>
  <c r="AS22" i="35"/>
  <c r="AQ23" i="35"/>
  <c r="AR23" i="35"/>
  <c r="AS23" i="35"/>
  <c r="AQ24" i="35"/>
  <c r="AR24" i="35"/>
  <c r="AS24" i="35"/>
  <c r="AQ25" i="35"/>
  <c r="AR25" i="35"/>
  <c r="AS25" i="35"/>
  <c r="AS6" i="35"/>
  <c r="AT6" i="35"/>
  <c r="AR6" i="35"/>
  <c r="AT7" i="34"/>
  <c r="AT8" i="34"/>
  <c r="AT9" i="34"/>
  <c r="AT10" i="34"/>
  <c r="AT11" i="34"/>
  <c r="AT12" i="34"/>
  <c r="AT13" i="34"/>
  <c r="AT14" i="34"/>
  <c r="AT15" i="34"/>
  <c r="AT16" i="34"/>
  <c r="AT17" i="34"/>
  <c r="AT18" i="34"/>
  <c r="AT19" i="34"/>
  <c r="AT20" i="34"/>
  <c r="AT21" i="34"/>
  <c r="AT22" i="34"/>
  <c r="AT23" i="34"/>
  <c r="AT24" i="34"/>
  <c r="AT25" i="34"/>
  <c r="AT6" i="34"/>
  <c r="AS7" i="34"/>
  <c r="AS8" i="34"/>
  <c r="AS9" i="34"/>
  <c r="AS10" i="34"/>
  <c r="AS11" i="34"/>
  <c r="AS12" i="34"/>
  <c r="AS13" i="34"/>
  <c r="AS14" i="34"/>
  <c r="AS15" i="34"/>
  <c r="AS16" i="34"/>
  <c r="AS17" i="34"/>
  <c r="AS18" i="34"/>
  <c r="AS19" i="34"/>
  <c r="AS20" i="34"/>
  <c r="AS21" i="34"/>
  <c r="AS22" i="34"/>
  <c r="AS23" i="34"/>
  <c r="AS24" i="34"/>
  <c r="AS25" i="34"/>
  <c r="AS6" i="34"/>
  <c r="AR7" i="34"/>
  <c r="AR8" i="34"/>
  <c r="AR9" i="34"/>
  <c r="AR10" i="34"/>
  <c r="AR11" i="34"/>
  <c r="AR12" i="34"/>
  <c r="AR13" i="34"/>
  <c r="AR14" i="34"/>
  <c r="AR15" i="34"/>
  <c r="AR16" i="34"/>
  <c r="AR17" i="34"/>
  <c r="AR18" i="34"/>
  <c r="AR19" i="34"/>
  <c r="AR20" i="34"/>
  <c r="AR21" i="34"/>
  <c r="AR22" i="34"/>
  <c r="AR23" i="34"/>
  <c r="AR24" i="34"/>
  <c r="AR25" i="34"/>
  <c r="AR6" i="34"/>
  <c r="AU7" i="35"/>
  <c r="AU8" i="35"/>
  <c r="AU9" i="35"/>
  <c r="AU10" i="35"/>
  <c r="AU11" i="35"/>
  <c r="AU12" i="35"/>
  <c r="AU13" i="35"/>
  <c r="AU14" i="35"/>
  <c r="AU15" i="35"/>
  <c r="AU16" i="35"/>
  <c r="AU17" i="35"/>
  <c r="AU18" i="35"/>
  <c r="AU19" i="35"/>
  <c r="AU20" i="35"/>
  <c r="AU21" i="35"/>
  <c r="AU22" i="35"/>
  <c r="AU23" i="35"/>
  <c r="AU24" i="35"/>
  <c r="AU25" i="35"/>
  <c r="AU7" i="36"/>
  <c r="AU8" i="36"/>
  <c r="AU9" i="36"/>
  <c r="AU10" i="36"/>
  <c r="AU11" i="36"/>
  <c r="AU12" i="36"/>
  <c r="AU13" i="36"/>
  <c r="AU14" i="36"/>
  <c r="AU15" i="36"/>
  <c r="AU16" i="36"/>
  <c r="AU17" i="36"/>
  <c r="AU18" i="36"/>
  <c r="AU19" i="36"/>
  <c r="AU20" i="36"/>
  <c r="AU21" i="36"/>
  <c r="AU22" i="36"/>
  <c r="AU23" i="36"/>
  <c r="AU24" i="36"/>
  <c r="AU25" i="36"/>
  <c r="AU7" i="30"/>
  <c r="AU8" i="30"/>
  <c r="AU9" i="30"/>
  <c r="AU10" i="30"/>
  <c r="AU11" i="30"/>
  <c r="AU12" i="30"/>
  <c r="AU13" i="30"/>
  <c r="AU14" i="30"/>
  <c r="AU15" i="30"/>
  <c r="AU16" i="30"/>
  <c r="AU17" i="30"/>
  <c r="AU18" i="30"/>
  <c r="AU19" i="30"/>
  <c r="AU20" i="30"/>
  <c r="AU21" i="30"/>
  <c r="AU22" i="30"/>
  <c r="AU23" i="30"/>
  <c r="AU24" i="30"/>
  <c r="AU25" i="30"/>
  <c r="AU7" i="31"/>
  <c r="AU8" i="31"/>
  <c r="AU9" i="31"/>
  <c r="AU10" i="31"/>
  <c r="AU11" i="31"/>
  <c r="AU12" i="31"/>
  <c r="AU13" i="31"/>
  <c r="AU14" i="31"/>
  <c r="AU15" i="31"/>
  <c r="AU16" i="31"/>
  <c r="AU17" i="31"/>
  <c r="AU18" i="31"/>
  <c r="AU19" i="31"/>
  <c r="AU20" i="31"/>
  <c r="AU21" i="31"/>
  <c r="AU22" i="31"/>
  <c r="AU23" i="31"/>
  <c r="AU24" i="31"/>
  <c r="AU25" i="31"/>
  <c r="AU7" i="32"/>
  <c r="AU8" i="32"/>
  <c r="AU9" i="32"/>
  <c r="AU10" i="32"/>
  <c r="AU11" i="32"/>
  <c r="AU12" i="32"/>
  <c r="AU13" i="32"/>
  <c r="AU14" i="32"/>
  <c r="AU15" i="32"/>
  <c r="AU16" i="32"/>
  <c r="AU17" i="32"/>
  <c r="AU18" i="32"/>
  <c r="AU19" i="32"/>
  <c r="AU20" i="32"/>
  <c r="AU21" i="32"/>
  <c r="AU22" i="32"/>
  <c r="AU23" i="32"/>
  <c r="AU24" i="32"/>
  <c r="AU25" i="32"/>
  <c r="AU7" i="33"/>
  <c r="AU8" i="33"/>
  <c r="AU9" i="33"/>
  <c r="AU10" i="33"/>
  <c r="AU11" i="33"/>
  <c r="AU12" i="33"/>
  <c r="AU13" i="33"/>
  <c r="AU14" i="33"/>
  <c r="AU15" i="33"/>
  <c r="AU16" i="33"/>
  <c r="AU17" i="33"/>
  <c r="AU18" i="33"/>
  <c r="AU19" i="33"/>
  <c r="AU20" i="33"/>
  <c r="AU21" i="33"/>
  <c r="AU22" i="33"/>
  <c r="AU23" i="33"/>
  <c r="AU24" i="33"/>
  <c r="AU25" i="33"/>
  <c r="AU7" i="37"/>
  <c r="AU8" i="37"/>
  <c r="AU9" i="37"/>
  <c r="AU10" i="37"/>
  <c r="AU11" i="37"/>
  <c r="AU12" i="37"/>
  <c r="AU13" i="37"/>
  <c r="AU14" i="37"/>
  <c r="AU15" i="37"/>
  <c r="AU16" i="37"/>
  <c r="AU17" i="37"/>
  <c r="AU18" i="37"/>
  <c r="AU19" i="37"/>
  <c r="AU20" i="37"/>
  <c r="AU21" i="37"/>
  <c r="AU22" i="37"/>
  <c r="AU23" i="37"/>
  <c r="AU24" i="37"/>
  <c r="AU25" i="37"/>
  <c r="AU7" i="42"/>
  <c r="AU8" i="42"/>
  <c r="AU9" i="42"/>
  <c r="AU10" i="42"/>
  <c r="AU11" i="42"/>
  <c r="AU12" i="42"/>
  <c r="AU13" i="42"/>
  <c r="AU14" i="42"/>
  <c r="AU15" i="42"/>
  <c r="AU16" i="42"/>
  <c r="AU17" i="42"/>
  <c r="AU18" i="42"/>
  <c r="AU19" i="42"/>
  <c r="AU20" i="42"/>
  <c r="AU21" i="42"/>
  <c r="AU22" i="42"/>
  <c r="AU23" i="42"/>
  <c r="AU24" i="42"/>
  <c r="AU25" i="42"/>
  <c r="AU7" i="43"/>
  <c r="AU8" i="43"/>
  <c r="AU9" i="43"/>
  <c r="AU10" i="43"/>
  <c r="AU11" i="43"/>
  <c r="AU12" i="43"/>
  <c r="AU13" i="43"/>
  <c r="AU14" i="43"/>
  <c r="AU15" i="43"/>
  <c r="AU16" i="43"/>
  <c r="AU17" i="43"/>
  <c r="AU18" i="43"/>
  <c r="AU19" i="43"/>
  <c r="AU20" i="43"/>
  <c r="AU21" i="43"/>
  <c r="AU22" i="43"/>
  <c r="AU23" i="43"/>
  <c r="AU24" i="43"/>
  <c r="AU25" i="43"/>
  <c r="AU7" i="38"/>
  <c r="AU8" i="38"/>
  <c r="AU9" i="38"/>
  <c r="AU10" i="38"/>
  <c r="AU11" i="38"/>
  <c r="AU12" i="38"/>
  <c r="AU13" i="38"/>
  <c r="AU14" i="38"/>
  <c r="AU15" i="38"/>
  <c r="AU16" i="38"/>
  <c r="AU17" i="38"/>
  <c r="AU18" i="38"/>
  <c r="AU19" i="38"/>
  <c r="AU20" i="38"/>
  <c r="AU21" i="38"/>
  <c r="AU22" i="38"/>
  <c r="AU23" i="38"/>
  <c r="AU24" i="38"/>
  <c r="AU25" i="38"/>
  <c r="AU7" i="44"/>
  <c r="AU8" i="44"/>
  <c r="AU9" i="44"/>
  <c r="AU10" i="44"/>
  <c r="AU11" i="44"/>
  <c r="AU12" i="44"/>
  <c r="AU13" i="44"/>
  <c r="AU14" i="44"/>
  <c r="AU15" i="44"/>
  <c r="AU16" i="44"/>
  <c r="AU17" i="44"/>
  <c r="AU18" i="44"/>
  <c r="AU19" i="44"/>
  <c r="AU20" i="44"/>
  <c r="AU21" i="44"/>
  <c r="AU22" i="44"/>
  <c r="AU23" i="44"/>
  <c r="AU24" i="44"/>
  <c r="AU25" i="44"/>
  <c r="AU7" i="41"/>
  <c r="AU8" i="41"/>
  <c r="AU9" i="41"/>
  <c r="AU10" i="41"/>
  <c r="AU11" i="41"/>
  <c r="AU12" i="41"/>
  <c r="AU13" i="41"/>
  <c r="AU14" i="41"/>
  <c r="AU15" i="41"/>
  <c r="AU16" i="41"/>
  <c r="AU17" i="41"/>
  <c r="AU18" i="41"/>
  <c r="AU19" i="41"/>
  <c r="AU20" i="41"/>
  <c r="AU21" i="41"/>
  <c r="AU22" i="41"/>
  <c r="AU23" i="41"/>
  <c r="AU24" i="41"/>
  <c r="AU25" i="41"/>
  <c r="AU7" i="39"/>
  <c r="AU8" i="39"/>
  <c r="AU9" i="39"/>
  <c r="AU10" i="39"/>
  <c r="AU11" i="39"/>
  <c r="AU12" i="39"/>
  <c r="AU13" i="39"/>
  <c r="AU14" i="39"/>
  <c r="AU15" i="39"/>
  <c r="AU16" i="39"/>
  <c r="AU17" i="39"/>
  <c r="AU18" i="39"/>
  <c r="AU19" i="39"/>
  <c r="AU20" i="39"/>
  <c r="AU21" i="39"/>
  <c r="AU22" i="39"/>
  <c r="AU23" i="39"/>
  <c r="AU24" i="39"/>
  <c r="AU25" i="39"/>
  <c r="AU7" i="40"/>
  <c r="AU8" i="40"/>
  <c r="AU9" i="40"/>
  <c r="AU10" i="40"/>
  <c r="AU11" i="40"/>
  <c r="AU12" i="40"/>
  <c r="AU13" i="40"/>
  <c r="AU14" i="40"/>
  <c r="AU15" i="40"/>
  <c r="AU16" i="40"/>
  <c r="AU17" i="40"/>
  <c r="AU18" i="40"/>
  <c r="AU19" i="40"/>
  <c r="AU20" i="40"/>
  <c r="AU21" i="40"/>
  <c r="AU22" i="40"/>
  <c r="AU23" i="40"/>
  <c r="AU24" i="40"/>
  <c r="AU25" i="40"/>
  <c r="AU7" i="34"/>
  <c r="AU8" i="34"/>
  <c r="AU9" i="34"/>
  <c r="AU10" i="34"/>
  <c r="AU11" i="34"/>
  <c r="AU12" i="34"/>
  <c r="AU13" i="34"/>
  <c r="AU14" i="34"/>
  <c r="AU15" i="34"/>
  <c r="AU16" i="34"/>
  <c r="AU17" i="34"/>
  <c r="AU18" i="34"/>
  <c r="AU19" i="34"/>
  <c r="AU20" i="34"/>
  <c r="AU21" i="34"/>
  <c r="AU22" i="34"/>
  <c r="AU23" i="34"/>
  <c r="AU24" i="34"/>
  <c r="AU25" i="34"/>
  <c r="AU6" i="35"/>
  <c r="AU6" i="36"/>
  <c r="AU6" i="30"/>
  <c r="AU6" i="31"/>
  <c r="AU6" i="32"/>
  <c r="AU6" i="33"/>
  <c r="AU6" i="37"/>
  <c r="AU6" i="42"/>
  <c r="AU6" i="43"/>
  <c r="AU6" i="38"/>
  <c r="AU6" i="44"/>
  <c r="AU6" i="41"/>
  <c r="AU6" i="39"/>
  <c r="AU6" i="40"/>
  <c r="AU6" i="34"/>
  <c r="AT7" i="24"/>
  <c r="AT8" i="24"/>
  <c r="AT9" i="24"/>
  <c r="AT10" i="24"/>
  <c r="AT11" i="24"/>
  <c r="AT12" i="24"/>
  <c r="AT13" i="24"/>
  <c r="AT14" i="24"/>
  <c r="AT15" i="24"/>
  <c r="AT16" i="24"/>
  <c r="AT17" i="24"/>
  <c r="AT18" i="24"/>
  <c r="AT19" i="24"/>
  <c r="AT20" i="24"/>
  <c r="AT21" i="24"/>
  <c r="AT22" i="24"/>
  <c r="AT23" i="24"/>
  <c r="AT24" i="24"/>
  <c r="AT25" i="24"/>
  <c r="AT6" i="24"/>
  <c r="AS7" i="24"/>
  <c r="AS8" i="24"/>
  <c r="AS9" i="24"/>
  <c r="AS10" i="24"/>
  <c r="AS11" i="24"/>
  <c r="AS12" i="24"/>
  <c r="AS13" i="24"/>
  <c r="AS14" i="24"/>
  <c r="AS15" i="24"/>
  <c r="AS16" i="24"/>
  <c r="AS17" i="24"/>
  <c r="AS18" i="24"/>
  <c r="AS19" i="24"/>
  <c r="AS20" i="24"/>
  <c r="AS21" i="24"/>
  <c r="AS22" i="24"/>
  <c r="AS23" i="24"/>
  <c r="AS24" i="24"/>
  <c r="AS25" i="24"/>
  <c r="AS6" i="24"/>
  <c r="AR7" i="24"/>
  <c r="AR8" i="24"/>
  <c r="AR9" i="24"/>
  <c r="AR10" i="24"/>
  <c r="AR11" i="24"/>
  <c r="AR12" i="24"/>
  <c r="AR13" i="24"/>
  <c r="AR14" i="24"/>
  <c r="AR15" i="24"/>
  <c r="AR16" i="24"/>
  <c r="AR17" i="24"/>
  <c r="AR18" i="24"/>
  <c r="AR19" i="24"/>
  <c r="AR20" i="24"/>
  <c r="AR21" i="24"/>
  <c r="AR22" i="24"/>
  <c r="AR23" i="24"/>
  <c r="AR24" i="24"/>
  <c r="AR25" i="24"/>
  <c r="AR6" i="24"/>
  <c r="AU7" i="24"/>
  <c r="AU8" i="24"/>
  <c r="AU9" i="24"/>
  <c r="AU10" i="24"/>
  <c r="AU11" i="24"/>
  <c r="AU12" i="24"/>
  <c r="AU13" i="24"/>
  <c r="AU14" i="24"/>
  <c r="AU15" i="24"/>
  <c r="AU16" i="24"/>
  <c r="AU17" i="24"/>
  <c r="AU18" i="24"/>
  <c r="AU19" i="24"/>
  <c r="AU20" i="24"/>
  <c r="AU21" i="24"/>
  <c r="AU22" i="24"/>
  <c r="AU23" i="24"/>
  <c r="AU24" i="24"/>
  <c r="AU25" i="24"/>
  <c r="AU6" i="24"/>
  <c r="AT7" i="29"/>
  <c r="AT8" i="29"/>
  <c r="AT9" i="29"/>
  <c r="AT10" i="29"/>
  <c r="AT11" i="29"/>
  <c r="AT12" i="29"/>
  <c r="AT13" i="29"/>
  <c r="AT14" i="29"/>
  <c r="AT15" i="29"/>
  <c r="AT16" i="29"/>
  <c r="AT17" i="29"/>
  <c r="AT18" i="29"/>
  <c r="AT19" i="29"/>
  <c r="AT20" i="29"/>
  <c r="AT21" i="29"/>
  <c r="AT22" i="29"/>
  <c r="AT23" i="29"/>
  <c r="AT24" i="29"/>
  <c r="AT25" i="29"/>
  <c r="AT6" i="29"/>
  <c r="AS7" i="29"/>
  <c r="AS8" i="29"/>
  <c r="AS9" i="29"/>
  <c r="AS10" i="29"/>
  <c r="AS11" i="29"/>
  <c r="AS12" i="29"/>
  <c r="AS13" i="29"/>
  <c r="AS14" i="29"/>
  <c r="AS15" i="29"/>
  <c r="AS16" i="29"/>
  <c r="AS17" i="29"/>
  <c r="AS18" i="29"/>
  <c r="AS19" i="29"/>
  <c r="AS20" i="29"/>
  <c r="AS21" i="29"/>
  <c r="AS22" i="29"/>
  <c r="AS23" i="29"/>
  <c r="AS24" i="29"/>
  <c r="AS25" i="29"/>
  <c r="AS6" i="29"/>
  <c r="AR7" i="29"/>
  <c r="AR8" i="29"/>
  <c r="AR9" i="29"/>
  <c r="AR10" i="29"/>
  <c r="AR11" i="29"/>
  <c r="AR12" i="29"/>
  <c r="AR13" i="29"/>
  <c r="AR14" i="29"/>
  <c r="AR15" i="29"/>
  <c r="AR16" i="29"/>
  <c r="AR17" i="29"/>
  <c r="AR18" i="29"/>
  <c r="AR19" i="29"/>
  <c r="AR20" i="29"/>
  <c r="AR21" i="29"/>
  <c r="AR22" i="29"/>
  <c r="AR23" i="29"/>
  <c r="AR24" i="29"/>
  <c r="AR25" i="29"/>
  <c r="AR6" i="29"/>
  <c r="AU7" i="29"/>
  <c r="AU8" i="29"/>
  <c r="AU9" i="29"/>
  <c r="AU10" i="29"/>
  <c r="AU11" i="29"/>
  <c r="AU12" i="29"/>
  <c r="AU13" i="29"/>
  <c r="AU14" i="29"/>
  <c r="AU15" i="29"/>
  <c r="AU16" i="29"/>
  <c r="AU17" i="29"/>
  <c r="AU18" i="29"/>
  <c r="AU19" i="29"/>
  <c r="AU20" i="29"/>
  <c r="AU21" i="29"/>
  <c r="AU22" i="29"/>
  <c r="AU23" i="29"/>
  <c r="AU24" i="29"/>
  <c r="AU25" i="29"/>
  <c r="AU6" i="29"/>
  <c r="AU6" i="27"/>
  <c r="AT7" i="27"/>
  <c r="AT8" i="27"/>
  <c r="AT9" i="27"/>
  <c r="AT10" i="27"/>
  <c r="AT11" i="27"/>
  <c r="AT12" i="27"/>
  <c r="AT13" i="27"/>
  <c r="AT14" i="27"/>
  <c r="AT15" i="27"/>
  <c r="AT16" i="27"/>
  <c r="AT17" i="27"/>
  <c r="AT18" i="27"/>
  <c r="AT19" i="27"/>
  <c r="AT20" i="27"/>
  <c r="AT21" i="27"/>
  <c r="AT22" i="27"/>
  <c r="AT23" i="27"/>
  <c r="AT24" i="27"/>
  <c r="AT25" i="27"/>
  <c r="AS7" i="27"/>
  <c r="AS8" i="27"/>
  <c r="AS9" i="27"/>
  <c r="AS10" i="27"/>
  <c r="AS11" i="27"/>
  <c r="AS12" i="27"/>
  <c r="AS13" i="27"/>
  <c r="AS14" i="27"/>
  <c r="AS15" i="27"/>
  <c r="AS16" i="27"/>
  <c r="AS17" i="27"/>
  <c r="AS18" i="27"/>
  <c r="AS19" i="27"/>
  <c r="AS20" i="27"/>
  <c r="AS21" i="27"/>
  <c r="AS22" i="27"/>
  <c r="AS23" i="27"/>
  <c r="AS24" i="27"/>
  <c r="AS25" i="27"/>
  <c r="AU7" i="27"/>
  <c r="AU8" i="27"/>
  <c r="AU9" i="27"/>
  <c r="AU10" i="27"/>
  <c r="AU11" i="27"/>
  <c r="AU12" i="27"/>
  <c r="AU13" i="27"/>
  <c r="AU14" i="27"/>
  <c r="AU15" i="27"/>
  <c r="AU16" i="27"/>
  <c r="AU17" i="27"/>
  <c r="AU18" i="27"/>
  <c r="AU19" i="27"/>
  <c r="AU20" i="27"/>
  <c r="AU21" i="27"/>
  <c r="AU22" i="27"/>
  <c r="AU23" i="27"/>
  <c r="AU24" i="27"/>
  <c r="AU25" i="27"/>
  <c r="AT6" i="27"/>
  <c r="AS6" i="27"/>
  <c r="AR6" i="27"/>
  <c r="AR7" i="27"/>
  <c r="AR8" i="27"/>
  <c r="AR9" i="27"/>
  <c r="AR10" i="27"/>
  <c r="AR11" i="27"/>
  <c r="AR12" i="27"/>
  <c r="AR13" i="27"/>
  <c r="AR14" i="27"/>
  <c r="AR15" i="27"/>
  <c r="AR16" i="27"/>
  <c r="AR17" i="27"/>
  <c r="AR18" i="27"/>
  <c r="AR19" i="27"/>
  <c r="AR20" i="27"/>
  <c r="AR21" i="27"/>
  <c r="AR22" i="27"/>
  <c r="AR23" i="27"/>
  <c r="AR24" i="27"/>
  <c r="AR25" i="27"/>
  <c r="AT7" i="26"/>
  <c r="AT8" i="26"/>
  <c r="AT9" i="26"/>
  <c r="AT10" i="26"/>
  <c r="AT11" i="26"/>
  <c r="AT12" i="26"/>
  <c r="AT13" i="26"/>
  <c r="AT14" i="26"/>
  <c r="AT15" i="26"/>
  <c r="AT16" i="26"/>
  <c r="AT17" i="26"/>
  <c r="AT18" i="26"/>
  <c r="AT19" i="26"/>
  <c r="AT20" i="26"/>
  <c r="AT21" i="26"/>
  <c r="AT22" i="26"/>
  <c r="AT23" i="26"/>
  <c r="AT24" i="26"/>
  <c r="AT25" i="26"/>
  <c r="AT6" i="26"/>
  <c r="AS7" i="26"/>
  <c r="AS8" i="26"/>
  <c r="AS9" i="26"/>
  <c r="AS10" i="26"/>
  <c r="AS11" i="26"/>
  <c r="AS12" i="26"/>
  <c r="AS13" i="26"/>
  <c r="AS14" i="26"/>
  <c r="AS15" i="26"/>
  <c r="AS16" i="26"/>
  <c r="AS17" i="26"/>
  <c r="AS18" i="26"/>
  <c r="AS19" i="26"/>
  <c r="AS20" i="26"/>
  <c r="AS21" i="26"/>
  <c r="AS22" i="26"/>
  <c r="AS23" i="26"/>
  <c r="AS24" i="26"/>
  <c r="AS25" i="26"/>
  <c r="AS6" i="26"/>
  <c r="AU7" i="26"/>
  <c r="AU8" i="26"/>
  <c r="AU9" i="26"/>
  <c r="AU10" i="26"/>
  <c r="AU11" i="26"/>
  <c r="AU12" i="26"/>
  <c r="AU13" i="26"/>
  <c r="AU14" i="26"/>
  <c r="AU15" i="26"/>
  <c r="AU16" i="26"/>
  <c r="AU17" i="26"/>
  <c r="AU18" i="26"/>
  <c r="AU19" i="26"/>
  <c r="AU20" i="26"/>
  <c r="AU21" i="26"/>
  <c r="AU22" i="26"/>
  <c r="AU23" i="26"/>
  <c r="AU24" i="26"/>
  <c r="AU25" i="26"/>
  <c r="AU6" i="26"/>
  <c r="AU7" i="18"/>
  <c r="AU8" i="18"/>
  <c r="AU9" i="18"/>
  <c r="AU10" i="18"/>
  <c r="AU11" i="18"/>
  <c r="AU12" i="18"/>
  <c r="AU13" i="18"/>
  <c r="AU14" i="18"/>
  <c r="AU15" i="18"/>
  <c r="AU16" i="18"/>
  <c r="AU17" i="18"/>
  <c r="AU18" i="18"/>
  <c r="AU19" i="18"/>
  <c r="AU20" i="18"/>
  <c r="AU21" i="18"/>
  <c r="AU22" i="18"/>
  <c r="AU23" i="18"/>
  <c r="AU24" i="18"/>
  <c r="AU25" i="18"/>
  <c r="AU6" i="18"/>
  <c r="BO18" i="25"/>
  <c r="BO19" i="25"/>
  <c r="BO20" i="25"/>
  <c r="BO21" i="25"/>
  <c r="BO22" i="25"/>
  <c r="BO23" i="25"/>
  <c r="BO24" i="25"/>
  <c r="BO25" i="25"/>
  <c r="BO26" i="25"/>
  <c r="BO27" i="25"/>
  <c r="BO28" i="25"/>
  <c r="BO29" i="25"/>
  <c r="BO30" i="25"/>
  <c r="BO31" i="25"/>
  <c r="BO32" i="25"/>
  <c r="BO33" i="25"/>
  <c r="BO34" i="25"/>
  <c r="BO35" i="25"/>
  <c r="BO36" i="25"/>
  <c r="BO37" i="25"/>
  <c r="BO38" i="25"/>
  <c r="BO39" i="25"/>
  <c r="BO40" i="25"/>
  <c r="BO41" i="25"/>
  <c r="BO42" i="25"/>
  <c r="BO43" i="25"/>
  <c r="BO44" i="25"/>
  <c r="BO45" i="25"/>
  <c r="BO46" i="25"/>
  <c r="BO47" i="25"/>
  <c r="BO48" i="25"/>
  <c r="BO49" i="25"/>
  <c r="BO50" i="25"/>
  <c r="AT7" i="18"/>
  <c r="AT8" i="18"/>
  <c r="AT9" i="18"/>
  <c r="AT10" i="18"/>
  <c r="AT11" i="18"/>
  <c r="AT12" i="18"/>
  <c r="AT13" i="18"/>
  <c r="AT14" i="18"/>
  <c r="AT15" i="18"/>
  <c r="AT16" i="18"/>
  <c r="AT17" i="18"/>
  <c r="AT18" i="18"/>
  <c r="AT19" i="18"/>
  <c r="AT20" i="18"/>
  <c r="AT21" i="18"/>
  <c r="AT22" i="18"/>
  <c r="AT23" i="18"/>
  <c r="AT24" i="18"/>
  <c r="AT25" i="18"/>
  <c r="AT6" i="18"/>
  <c r="AS7" i="18"/>
  <c r="AS8" i="18"/>
  <c r="AS9" i="18"/>
  <c r="AS10" i="18"/>
  <c r="AS11" i="18"/>
  <c r="AS12" i="18"/>
  <c r="AS13" i="18"/>
  <c r="AS14" i="18"/>
  <c r="AS15" i="18"/>
  <c r="AS16" i="18"/>
  <c r="AS17" i="18"/>
  <c r="AS18" i="18"/>
  <c r="AS19" i="18"/>
  <c r="AS20" i="18"/>
  <c r="AS21" i="18"/>
  <c r="AS22" i="18"/>
  <c r="AS23" i="18"/>
  <c r="AS24" i="18"/>
  <c r="AS25" i="18"/>
  <c r="AS6" i="18"/>
  <c r="A23" i="28"/>
  <c r="AF18" i="25"/>
  <c r="AG18" i="25"/>
  <c r="AF19" i="25"/>
  <c r="AG19" i="25"/>
  <c r="AF20" i="25"/>
  <c r="AG20" i="25"/>
  <c r="AF21" i="25"/>
  <c r="AG21" i="25"/>
  <c r="AF22" i="25"/>
  <c r="AG22" i="25"/>
  <c r="AF23" i="25"/>
  <c r="AG23" i="25"/>
  <c r="AF24" i="25"/>
  <c r="AG24" i="25"/>
  <c r="AF25" i="25"/>
  <c r="AG25" i="25"/>
  <c r="AF26" i="25"/>
  <c r="AG26" i="25"/>
  <c r="AF27" i="25"/>
  <c r="AG27" i="25"/>
  <c r="AF28" i="25"/>
  <c r="AG28" i="25"/>
  <c r="AF29" i="25"/>
  <c r="AG29" i="25"/>
  <c r="AF30" i="25"/>
  <c r="AG30" i="25"/>
  <c r="AF31" i="25"/>
  <c r="AG31" i="25"/>
  <c r="AF32" i="25"/>
  <c r="AG32" i="25"/>
  <c r="AF33" i="25"/>
  <c r="AG33" i="25"/>
  <c r="AF34" i="25"/>
  <c r="AG34" i="25"/>
  <c r="AF35" i="25"/>
  <c r="AG35" i="25"/>
  <c r="AF36" i="25"/>
  <c r="AG36" i="25"/>
  <c r="AF37" i="25"/>
  <c r="AG37" i="25"/>
  <c r="AF38" i="25"/>
  <c r="AG38" i="25"/>
  <c r="AF39" i="25"/>
  <c r="AG39" i="25"/>
  <c r="AF40" i="25"/>
  <c r="AG40" i="25"/>
  <c r="AF41" i="25"/>
  <c r="AG41" i="25"/>
  <c r="AF42" i="25"/>
  <c r="AG42" i="25"/>
  <c r="AF43" i="25"/>
  <c r="AG43" i="25"/>
  <c r="AF44" i="25"/>
  <c r="AG44" i="25"/>
  <c r="AF45" i="25"/>
  <c r="AG45" i="25"/>
  <c r="AF46" i="25"/>
  <c r="AG46" i="25"/>
  <c r="AF47" i="25"/>
  <c r="AG47" i="25"/>
  <c r="AF48" i="25"/>
  <c r="AG48" i="25"/>
  <c r="AF49" i="25"/>
  <c r="AG49" i="25"/>
  <c r="AF50" i="25"/>
  <c r="AG50" i="25"/>
  <c r="BK25" i="40"/>
  <c r="BK24" i="40"/>
  <c r="BK23" i="40"/>
  <c r="BK22" i="40"/>
  <c r="BK21" i="40"/>
  <c r="BM21" i="40" s="1"/>
  <c r="BK20" i="40"/>
  <c r="BK19" i="40"/>
  <c r="BK18" i="40"/>
  <c r="BK17" i="40"/>
  <c r="BL17" i="40" s="1"/>
  <c r="BK16" i="40"/>
  <c r="BK15" i="40"/>
  <c r="BL15" i="40" s="1"/>
  <c r="BK14" i="40"/>
  <c r="BM14" i="40" s="1"/>
  <c r="BK13" i="40"/>
  <c r="BK12" i="40"/>
  <c r="BK11" i="40"/>
  <c r="BK10" i="40"/>
  <c r="BK9" i="40"/>
  <c r="BK8" i="40"/>
  <c r="BK7" i="40"/>
  <c r="BL7" i="40" s="1"/>
  <c r="BK25" i="39"/>
  <c r="BK24" i="39"/>
  <c r="BK23" i="39"/>
  <c r="BK22" i="39"/>
  <c r="BK21" i="39"/>
  <c r="BK20" i="39"/>
  <c r="BK19" i="39"/>
  <c r="BK18" i="39"/>
  <c r="BK17" i="39"/>
  <c r="BK16" i="39"/>
  <c r="BK15" i="39"/>
  <c r="BK14" i="39"/>
  <c r="BK13" i="39"/>
  <c r="BK12" i="39"/>
  <c r="BK11" i="39"/>
  <c r="BK10" i="39"/>
  <c r="BK9" i="39"/>
  <c r="BK8" i="39"/>
  <c r="BK7" i="39"/>
  <c r="BK25" i="41"/>
  <c r="BL25" i="41" s="1"/>
  <c r="AH25" i="41" s="1"/>
  <c r="BK24" i="41"/>
  <c r="BK23" i="41"/>
  <c r="BK22" i="41"/>
  <c r="BK21" i="41"/>
  <c r="BK20" i="41"/>
  <c r="BK19" i="41"/>
  <c r="BK18" i="41"/>
  <c r="BK17" i="41"/>
  <c r="BL17" i="41" s="1"/>
  <c r="AH17" i="41" s="1"/>
  <c r="BK16" i="41"/>
  <c r="BK15" i="41"/>
  <c r="BK14" i="41"/>
  <c r="BK13" i="41"/>
  <c r="BK12" i="41"/>
  <c r="BK11" i="41"/>
  <c r="BK10" i="41"/>
  <c r="BK9" i="41"/>
  <c r="BL9" i="41" s="1"/>
  <c r="AH9" i="41" s="1"/>
  <c r="BK8" i="41"/>
  <c r="BK7" i="41"/>
  <c r="BK25" i="44"/>
  <c r="BL25" i="44" s="1"/>
  <c r="BK24" i="44"/>
  <c r="BL24" i="44" s="1"/>
  <c r="BK23" i="44"/>
  <c r="BL23" i="44" s="1"/>
  <c r="BK22" i="44"/>
  <c r="BK21" i="44"/>
  <c r="BL21" i="44" s="1"/>
  <c r="BK20" i="44"/>
  <c r="BL20" i="44" s="1"/>
  <c r="BK19" i="44"/>
  <c r="BK18" i="44"/>
  <c r="BK17" i="44"/>
  <c r="BK16" i="44"/>
  <c r="BL16" i="44" s="1"/>
  <c r="BK15" i="44"/>
  <c r="BL15" i="44" s="1"/>
  <c r="BK14" i="44"/>
  <c r="BK13" i="44"/>
  <c r="BK12" i="44"/>
  <c r="BK11" i="44"/>
  <c r="BK10" i="44"/>
  <c r="BL10" i="44" s="1"/>
  <c r="BK9" i="44"/>
  <c r="BK8" i="44"/>
  <c r="BK7" i="44"/>
  <c r="BK6" i="44"/>
  <c r="BK25" i="38"/>
  <c r="BK24" i="38"/>
  <c r="BK23" i="38"/>
  <c r="BK22" i="38"/>
  <c r="BK21" i="38"/>
  <c r="BK20" i="38"/>
  <c r="BK19" i="38"/>
  <c r="BK18" i="38"/>
  <c r="BK17" i="38"/>
  <c r="BL17" i="38" s="1"/>
  <c r="AH17" i="38" s="1"/>
  <c r="BK16" i="38"/>
  <c r="BK15" i="38"/>
  <c r="BK14" i="38"/>
  <c r="BK13" i="38"/>
  <c r="BK12" i="38"/>
  <c r="BK11" i="38"/>
  <c r="BL11" i="38" s="1"/>
  <c r="AH11" i="38" s="1"/>
  <c r="BK10" i="38"/>
  <c r="BK9" i="38"/>
  <c r="BK8" i="38"/>
  <c r="BK7" i="38"/>
  <c r="BK25" i="43"/>
  <c r="BK24" i="43"/>
  <c r="BL24" i="43" s="1"/>
  <c r="AH24" i="43" s="1"/>
  <c r="BK23" i="43"/>
  <c r="BK22" i="43"/>
  <c r="BK21" i="43"/>
  <c r="BK20" i="43"/>
  <c r="BK19" i="43"/>
  <c r="BK18" i="43"/>
  <c r="BK17" i="43"/>
  <c r="BK16" i="43"/>
  <c r="BK15" i="43"/>
  <c r="BK14" i="43"/>
  <c r="BL14" i="43" s="1"/>
  <c r="AH14" i="43" s="1"/>
  <c r="BK13" i="43"/>
  <c r="BK12" i="43"/>
  <c r="BK11" i="43"/>
  <c r="BK10" i="43"/>
  <c r="BK9" i="43"/>
  <c r="BK8" i="43"/>
  <c r="BK7" i="43"/>
  <c r="BK25" i="42"/>
  <c r="BK24" i="42"/>
  <c r="BK23" i="42"/>
  <c r="BK22" i="42"/>
  <c r="BL22" i="42" s="1"/>
  <c r="AH22" i="42" s="1"/>
  <c r="BK21" i="42"/>
  <c r="BK20" i="42"/>
  <c r="BK19" i="42"/>
  <c r="BK18" i="42"/>
  <c r="BK17" i="42"/>
  <c r="BK16" i="42"/>
  <c r="BK15" i="42"/>
  <c r="BL15" i="42" s="1"/>
  <c r="AH15" i="42" s="1"/>
  <c r="BK14" i="42"/>
  <c r="BL14" i="42" s="1"/>
  <c r="AH14" i="42" s="1"/>
  <c r="BK13" i="42"/>
  <c r="BK12" i="42"/>
  <c r="BK11" i="42"/>
  <c r="BK10" i="42"/>
  <c r="BK9" i="42"/>
  <c r="BK8" i="42"/>
  <c r="BK7" i="42"/>
  <c r="BK25" i="37"/>
  <c r="BK24" i="37"/>
  <c r="BK23" i="37"/>
  <c r="BK22" i="37"/>
  <c r="BK21" i="37"/>
  <c r="BK20" i="37"/>
  <c r="BK19" i="37"/>
  <c r="BK18" i="37"/>
  <c r="BK17" i="37"/>
  <c r="BK16" i="37"/>
  <c r="BK15" i="37"/>
  <c r="BK14" i="37"/>
  <c r="BK13" i="37"/>
  <c r="BK12" i="37"/>
  <c r="BK11" i="37"/>
  <c r="BK10" i="37"/>
  <c r="BK9" i="37"/>
  <c r="BK8" i="37"/>
  <c r="BK7" i="37"/>
  <c r="BK25" i="33"/>
  <c r="BK24" i="33"/>
  <c r="BK23" i="33"/>
  <c r="BL23" i="33" s="1"/>
  <c r="AH23" i="33" s="1"/>
  <c r="BK22" i="33"/>
  <c r="BK21" i="33"/>
  <c r="BK20" i="33"/>
  <c r="BK19" i="33"/>
  <c r="BL19" i="33" s="1"/>
  <c r="AH19" i="33" s="1"/>
  <c r="BK18" i="33"/>
  <c r="BK17" i="33"/>
  <c r="BK16" i="33"/>
  <c r="BL16" i="33" s="1"/>
  <c r="AH16" i="33" s="1"/>
  <c r="BK15" i="33"/>
  <c r="BK14" i="33"/>
  <c r="BK13" i="33"/>
  <c r="BK12" i="33"/>
  <c r="BL12" i="33" s="1"/>
  <c r="AH12" i="33" s="1"/>
  <c r="BK11" i="33"/>
  <c r="BK10" i="33"/>
  <c r="BK9" i="33"/>
  <c r="BL9" i="33" s="1"/>
  <c r="AH9" i="33" s="1"/>
  <c r="BK8" i="33"/>
  <c r="BK7" i="33"/>
  <c r="BK25" i="32"/>
  <c r="BK24" i="32"/>
  <c r="BK23" i="32"/>
  <c r="BK22" i="32"/>
  <c r="BK21" i="32"/>
  <c r="BK20" i="32"/>
  <c r="BK19" i="32"/>
  <c r="BK18" i="32"/>
  <c r="BK17" i="32"/>
  <c r="BK16" i="32"/>
  <c r="BK15" i="32"/>
  <c r="BK14" i="32"/>
  <c r="BK13" i="32"/>
  <c r="BK12" i="32"/>
  <c r="BK11" i="32"/>
  <c r="BK10" i="32"/>
  <c r="BK9" i="32"/>
  <c r="BK8" i="32"/>
  <c r="BK7" i="32"/>
  <c r="BK6" i="32"/>
  <c r="BK25" i="31"/>
  <c r="BK24" i="31"/>
  <c r="BK23" i="31"/>
  <c r="BK22" i="31"/>
  <c r="BL22" i="31" s="1"/>
  <c r="AH22" i="31" s="1"/>
  <c r="BK21" i="31"/>
  <c r="BK20" i="31"/>
  <c r="BK19" i="31"/>
  <c r="BK18" i="31"/>
  <c r="BK17" i="31"/>
  <c r="BK16" i="31"/>
  <c r="BK15" i="31"/>
  <c r="BK14" i="31"/>
  <c r="BK13" i="31"/>
  <c r="BK12" i="31"/>
  <c r="BK11" i="31"/>
  <c r="BK10" i="31"/>
  <c r="BK9" i="31"/>
  <c r="BK8" i="31"/>
  <c r="BK7" i="31"/>
  <c r="BK6" i="31"/>
  <c r="BL6" i="31" s="1"/>
  <c r="AH6" i="31" s="1"/>
  <c r="BK25" i="30"/>
  <c r="BK24" i="30"/>
  <c r="BK23" i="30"/>
  <c r="BK22" i="30"/>
  <c r="BK21" i="30"/>
  <c r="BL21" i="30" s="1"/>
  <c r="AH21" i="30" s="1"/>
  <c r="BK20" i="30"/>
  <c r="BK19" i="30"/>
  <c r="BK18" i="30"/>
  <c r="BL18" i="30" s="1"/>
  <c r="AH18" i="30" s="1"/>
  <c r="BK17" i="30"/>
  <c r="BK16" i="30"/>
  <c r="BK15" i="30"/>
  <c r="BK14" i="30"/>
  <c r="BK13" i="30"/>
  <c r="BL13" i="30" s="1"/>
  <c r="AH13" i="30" s="1"/>
  <c r="BK12" i="30"/>
  <c r="BK11" i="30"/>
  <c r="BK10" i="30"/>
  <c r="BL10" i="30" s="1"/>
  <c r="AH10" i="30" s="1"/>
  <c r="BK9" i="30"/>
  <c r="BK8" i="30"/>
  <c r="BK7" i="30"/>
  <c r="BK6" i="30"/>
  <c r="BK25" i="36"/>
  <c r="BK24" i="36"/>
  <c r="BK23" i="36"/>
  <c r="BM23" i="36" s="1"/>
  <c r="BK22" i="36"/>
  <c r="BK21" i="36"/>
  <c r="BK20" i="36"/>
  <c r="BK19" i="36"/>
  <c r="BL19" i="36" s="1"/>
  <c r="BK18" i="36"/>
  <c r="BL18" i="36" s="1"/>
  <c r="BK17" i="36"/>
  <c r="BK16" i="36"/>
  <c r="BK15" i="36"/>
  <c r="BK14" i="36"/>
  <c r="BK13" i="36"/>
  <c r="BL13" i="36" s="1"/>
  <c r="BK12" i="36"/>
  <c r="BM12" i="36" s="1"/>
  <c r="BK11" i="36"/>
  <c r="BK10" i="36"/>
  <c r="BK9" i="36"/>
  <c r="BK8" i="36"/>
  <c r="BM8" i="36" s="1"/>
  <c r="BK7" i="36"/>
  <c r="BK25" i="35"/>
  <c r="BK24" i="35"/>
  <c r="BK23" i="35"/>
  <c r="BK22" i="35"/>
  <c r="BK21" i="35"/>
  <c r="BK20" i="35"/>
  <c r="BM20" i="35" s="1"/>
  <c r="BK19" i="35"/>
  <c r="BK18" i="35"/>
  <c r="BM18" i="35" s="1"/>
  <c r="BK17" i="35"/>
  <c r="BK16" i="35"/>
  <c r="BK15" i="35"/>
  <c r="BK14" i="35"/>
  <c r="BK13" i="35"/>
  <c r="BK12" i="35"/>
  <c r="BK11" i="35"/>
  <c r="BM11" i="35" s="1"/>
  <c r="BK10" i="35"/>
  <c r="BK9" i="35"/>
  <c r="BK8" i="35"/>
  <c r="BK7" i="35"/>
  <c r="BK7" i="34"/>
  <c r="BK8" i="34"/>
  <c r="BM8" i="34" s="1"/>
  <c r="BK9" i="34"/>
  <c r="BK10" i="34"/>
  <c r="BM10" i="34" s="1"/>
  <c r="BK11" i="34"/>
  <c r="BL11" i="34" s="1"/>
  <c r="BK12" i="34"/>
  <c r="BK13" i="34"/>
  <c r="BK14" i="34"/>
  <c r="BK15" i="34"/>
  <c r="BK16" i="34"/>
  <c r="BM16" i="34" s="1"/>
  <c r="BK17" i="34"/>
  <c r="BK18" i="34"/>
  <c r="BM18" i="34" s="1"/>
  <c r="BK19" i="34"/>
  <c r="BL19" i="34" s="1"/>
  <c r="BK20" i="34"/>
  <c r="BK21" i="34"/>
  <c r="BK22" i="34"/>
  <c r="BK23" i="34"/>
  <c r="BK24" i="34"/>
  <c r="BM24" i="34" s="1"/>
  <c r="BK25" i="34"/>
  <c r="BK7" i="24"/>
  <c r="BM7" i="24" s="1"/>
  <c r="BK8" i="24"/>
  <c r="BK9" i="24"/>
  <c r="BK10" i="24"/>
  <c r="BK11" i="24"/>
  <c r="BK12" i="24"/>
  <c r="BK13" i="24"/>
  <c r="BL13" i="24" s="1"/>
  <c r="BK14" i="24"/>
  <c r="BK15" i="24"/>
  <c r="BK16" i="24"/>
  <c r="BK17" i="24"/>
  <c r="BK18" i="24"/>
  <c r="BL18" i="24" s="1"/>
  <c r="BK19" i="24"/>
  <c r="BK20" i="24"/>
  <c r="BK21" i="24"/>
  <c r="BL21" i="24" s="1"/>
  <c r="BK22" i="24"/>
  <c r="BK23" i="24"/>
  <c r="BK24" i="24"/>
  <c r="BK25" i="24"/>
  <c r="BK25" i="29"/>
  <c r="BK24" i="29"/>
  <c r="BL24" i="29" s="1"/>
  <c r="AH24" i="29" s="1"/>
  <c r="BK23" i="29"/>
  <c r="BK22" i="29"/>
  <c r="BK21" i="29"/>
  <c r="BK20" i="29"/>
  <c r="BK19" i="29"/>
  <c r="BK18" i="29"/>
  <c r="BK17" i="29"/>
  <c r="BK16" i="29"/>
  <c r="BL16" i="29" s="1"/>
  <c r="AH16" i="29" s="1"/>
  <c r="BK15" i="29"/>
  <c r="BK14" i="29"/>
  <c r="BK13" i="29"/>
  <c r="BK12" i="29"/>
  <c r="BK11" i="29"/>
  <c r="BK10" i="29"/>
  <c r="BK9" i="29"/>
  <c r="BK8" i="29"/>
  <c r="BL8" i="29" s="1"/>
  <c r="AH8" i="29" s="1"/>
  <c r="BK7" i="29"/>
  <c r="BK6" i="29"/>
  <c r="BL6" i="29" s="1"/>
  <c r="AH6" i="29" s="1"/>
  <c r="BK7" i="27"/>
  <c r="BK8" i="27"/>
  <c r="BK9" i="27"/>
  <c r="BK10" i="27"/>
  <c r="BK11" i="27"/>
  <c r="BK12" i="27"/>
  <c r="BK13" i="27"/>
  <c r="BL13" i="27" s="1"/>
  <c r="AH13" i="27" s="1"/>
  <c r="BK14" i="27"/>
  <c r="BK15" i="27"/>
  <c r="BK16" i="27"/>
  <c r="BK17" i="27"/>
  <c r="BK18" i="27"/>
  <c r="BK19" i="27"/>
  <c r="BK20" i="27"/>
  <c r="BL20" i="27" s="1"/>
  <c r="AH20" i="27" s="1"/>
  <c r="BK21" i="27"/>
  <c r="BK22" i="27"/>
  <c r="BK23" i="27"/>
  <c r="BK24" i="27"/>
  <c r="BK25" i="27"/>
  <c r="F23" i="45"/>
  <c r="BK6" i="43" s="1"/>
  <c r="BL6" i="43" s="1"/>
  <c r="AH6" i="43" s="1"/>
  <c r="F24" i="45"/>
  <c r="BK6" i="35" s="1"/>
  <c r="F25" i="45"/>
  <c r="BK6" i="34" s="1"/>
  <c r="BM6" i="34" s="1"/>
  <c r="F26" i="45"/>
  <c r="BK6" i="33" s="1"/>
  <c r="F27" i="45"/>
  <c r="BK6" i="27" s="1"/>
  <c r="BL6" i="27" s="1"/>
  <c r="F28" i="45"/>
  <c r="F29" i="45"/>
  <c r="F30" i="45"/>
  <c r="F31" i="45"/>
  <c r="F32" i="45"/>
  <c r="F33" i="45"/>
  <c r="F34" i="45"/>
  <c r="F35" i="45"/>
  <c r="F36" i="45"/>
  <c r="F37" i="45"/>
  <c r="F38" i="45"/>
  <c r="F39" i="45"/>
  <c r="F40" i="45"/>
  <c r="F41" i="45"/>
  <c r="F42" i="45"/>
  <c r="F43" i="45"/>
  <c r="F44" i="45"/>
  <c r="F22" i="45"/>
  <c r="BK6" i="39" s="1"/>
  <c r="BL6" i="39" s="1"/>
  <c r="AH6" i="39" s="1"/>
  <c r="BL22" i="44" l="1"/>
  <c r="AH36" i="25"/>
  <c r="AH24" i="25"/>
  <c r="AH26" i="25"/>
  <c r="AF20" i="48"/>
  <c r="AF18" i="48"/>
  <c r="AW6" i="48"/>
  <c r="AH42" i="25"/>
  <c r="AH38" i="25"/>
  <c r="AH22" i="25"/>
  <c r="AH48" i="25"/>
  <c r="AH44" i="25"/>
  <c r="AH40" i="25"/>
  <c r="AH28" i="25"/>
  <c r="AH20" i="25"/>
  <c r="AH47" i="25"/>
  <c r="AH43" i="25"/>
  <c r="AH35" i="25"/>
  <c r="AH27" i="25"/>
  <c r="AH23" i="25"/>
  <c r="AH50" i="25"/>
  <c r="AH46" i="25"/>
  <c r="AH34" i="25"/>
  <c r="AH30" i="25"/>
  <c r="AH18" i="25"/>
  <c r="AH45" i="25"/>
  <c r="AH41" i="25"/>
  <c r="AH37" i="25"/>
  <c r="AH33" i="25"/>
  <c r="AH25" i="25"/>
  <c r="AH21" i="25"/>
  <c r="AW13" i="48"/>
  <c r="AW15" i="48"/>
  <c r="BL9" i="44"/>
  <c r="AF23" i="48"/>
  <c r="AW10" i="48"/>
  <c r="BL17" i="44"/>
  <c r="BL18" i="44"/>
  <c r="BL19" i="44"/>
  <c r="AH32" i="25"/>
  <c r="AW7" i="48"/>
  <c r="AH31" i="25"/>
  <c r="AH49" i="25"/>
  <c r="AH39" i="25"/>
  <c r="AH29" i="25"/>
  <c r="AH19" i="25"/>
  <c r="BL11" i="44"/>
  <c r="BL12" i="44"/>
  <c r="BL13" i="44"/>
  <c r="BM20" i="48"/>
  <c r="AH20" i="48" s="1"/>
  <c r="BM15" i="48"/>
  <c r="AH15" i="48" s="1"/>
  <c r="BM10" i="48"/>
  <c r="AH10" i="48" s="1"/>
  <c r="BL14" i="44"/>
  <c r="BM25" i="48"/>
  <c r="AH25" i="48" s="1"/>
  <c r="BM24" i="48"/>
  <c r="AH24" i="48" s="1"/>
  <c r="BM23" i="48"/>
  <c r="AH23" i="48" s="1"/>
  <c r="BM19" i="48"/>
  <c r="AH19" i="48" s="1"/>
  <c r="BM18" i="48"/>
  <c r="AH18" i="48" s="1"/>
  <c r="BM14" i="48"/>
  <c r="AH14" i="48" s="1"/>
  <c r="BM13" i="48"/>
  <c r="AH13" i="48" s="1"/>
  <c r="BM9" i="48"/>
  <c r="AH9" i="48" s="1"/>
  <c r="BM8" i="48"/>
  <c r="AH8" i="48" s="1"/>
  <c r="AW12" i="48"/>
  <c r="AW11" i="48"/>
  <c r="BL8" i="44"/>
  <c r="BL7" i="44"/>
  <c r="BL6" i="44"/>
  <c r="AW16" i="48"/>
  <c r="AW25" i="48"/>
  <c r="AW22" i="48"/>
  <c r="AW21" i="48"/>
  <c r="AW17" i="48"/>
  <c r="BM21" i="24"/>
  <c r="AH21" i="24" s="1"/>
  <c r="AW24" i="48"/>
  <c r="BM22" i="48"/>
  <c r="AH22" i="48" s="1"/>
  <c r="AW19" i="48"/>
  <c r="BM17" i="48"/>
  <c r="AH17" i="48" s="1"/>
  <c r="AW14" i="48"/>
  <c r="BM12" i="48"/>
  <c r="AH12" i="48" s="1"/>
  <c r="AW9" i="48"/>
  <c r="BM7" i="48"/>
  <c r="AH7" i="48" s="1"/>
  <c r="BM21" i="48"/>
  <c r="AH21" i="48" s="1"/>
  <c r="BM16" i="48"/>
  <c r="AH16" i="48" s="1"/>
  <c r="BM11" i="48"/>
  <c r="AH11" i="48" s="1"/>
  <c r="AW8" i="48"/>
  <c r="BM6" i="48"/>
  <c r="AH6" i="48" s="1"/>
  <c r="BL15" i="27"/>
  <c r="AH15" i="27" s="1"/>
  <c r="BL9" i="29"/>
  <c r="AH9" i="29" s="1"/>
  <c r="BL17" i="29"/>
  <c r="AH17" i="29" s="1"/>
  <c r="BL25" i="29"/>
  <c r="AH25" i="29" s="1"/>
  <c r="BL23" i="24"/>
  <c r="BL17" i="34"/>
  <c r="BM15" i="34"/>
  <c r="BL25" i="35"/>
  <c r="BL12" i="36"/>
  <c r="AH12" i="36" s="1"/>
  <c r="BM18" i="36"/>
  <c r="BM24" i="36"/>
  <c r="BL11" i="30"/>
  <c r="AH11" i="30" s="1"/>
  <c r="BL19" i="30"/>
  <c r="AH19" i="30" s="1"/>
  <c r="BL13" i="31"/>
  <c r="AH13" i="31" s="1"/>
  <c r="BL22" i="32"/>
  <c r="AH22" i="32" s="1"/>
  <c r="BL10" i="33"/>
  <c r="AH10" i="33" s="1"/>
  <c r="BL17" i="33"/>
  <c r="AH17" i="33" s="1"/>
  <c r="BL11" i="43"/>
  <c r="AH11" i="43" s="1"/>
  <c r="BL19" i="43"/>
  <c r="AH19" i="43" s="1"/>
  <c r="BL17" i="43"/>
  <c r="AH17" i="43" s="1"/>
  <c r="BL10" i="42"/>
  <c r="AH10" i="42" s="1"/>
  <c r="BL10" i="41"/>
  <c r="AH10" i="41" s="1"/>
  <c r="BL18" i="41"/>
  <c r="AH18" i="41" s="1"/>
  <c r="BL8" i="39"/>
  <c r="AH8" i="39" s="1"/>
  <c r="BL16" i="39"/>
  <c r="AH16" i="39" s="1"/>
  <c r="BL24" i="39"/>
  <c r="AH24" i="39" s="1"/>
  <c r="BM8" i="40"/>
  <c r="BM15" i="40"/>
  <c r="BM22" i="40"/>
  <c r="BL13" i="40"/>
  <c r="BL14" i="27"/>
  <c r="AH14" i="27" s="1"/>
  <c r="BL10" i="29"/>
  <c r="AH10" i="29" s="1"/>
  <c r="BL18" i="29"/>
  <c r="AH18" i="29" s="1"/>
  <c r="BM24" i="24"/>
  <c r="BL22" i="24"/>
  <c r="BL12" i="34"/>
  <c r="BM12" i="34"/>
  <c r="BM13" i="35"/>
  <c r="BM19" i="35"/>
  <c r="BM7" i="36"/>
  <c r="BM13" i="36"/>
  <c r="AH13" i="36" s="1"/>
  <c r="BM19" i="36"/>
  <c r="AH19" i="36" s="1"/>
  <c r="BL25" i="36"/>
  <c r="BL23" i="32"/>
  <c r="AH23" i="32" s="1"/>
  <c r="BL11" i="33"/>
  <c r="AH11" i="33" s="1"/>
  <c r="BL18" i="33"/>
  <c r="AH18" i="33" s="1"/>
  <c r="BL24" i="33"/>
  <c r="AH24" i="33" s="1"/>
  <c r="BL16" i="43"/>
  <c r="AH16" i="43" s="1"/>
  <c r="BL7" i="42"/>
  <c r="AH7" i="42" s="1"/>
  <c r="BL12" i="38"/>
  <c r="AH12" i="38" s="1"/>
  <c r="BL19" i="38"/>
  <c r="AH19" i="38" s="1"/>
  <c r="BL11" i="41"/>
  <c r="AH11" i="41" s="1"/>
  <c r="BL19" i="41"/>
  <c r="AH19" i="41" s="1"/>
  <c r="BL9" i="40"/>
  <c r="BM16" i="40"/>
  <c r="BM23" i="40"/>
  <c r="BL8" i="40"/>
  <c r="BL25" i="40"/>
  <c r="BM13" i="40"/>
  <c r="BL20" i="38"/>
  <c r="AH20" i="38" s="1"/>
  <c r="BL23" i="42"/>
  <c r="AH23" i="42" s="1"/>
  <c r="BL20" i="43"/>
  <c r="AH20" i="43" s="1"/>
  <c r="BL21" i="36"/>
  <c r="BL11" i="36"/>
  <c r="BM24" i="35"/>
  <c r="BL19" i="35"/>
  <c r="BM20" i="34"/>
  <c r="BL15" i="34"/>
  <c r="BL25" i="34"/>
  <c r="BL8" i="24"/>
  <c r="BL24" i="24"/>
  <c r="BM16" i="24"/>
  <c r="BL16" i="27"/>
  <c r="AH16" i="27" s="1"/>
  <c r="BL10" i="40"/>
  <c r="BM25" i="40"/>
  <c r="BL24" i="42"/>
  <c r="AH24" i="42" s="1"/>
  <c r="BL22" i="43"/>
  <c r="AH22" i="43" s="1"/>
  <c r="BL8" i="33"/>
  <c r="AH8" i="33" s="1"/>
  <c r="BL20" i="32"/>
  <c r="AH20" i="32" s="1"/>
  <c r="BL20" i="31"/>
  <c r="AH20" i="31" s="1"/>
  <c r="BL13" i="35"/>
  <c r="BM7" i="34"/>
  <c r="BM23" i="34"/>
  <c r="BL16" i="34"/>
  <c r="AH16" i="34" s="1"/>
  <c r="BL14" i="24"/>
  <c r="BL25" i="24"/>
  <c r="BM18" i="24"/>
  <c r="AH18" i="24" s="1"/>
  <c r="BL7" i="27"/>
  <c r="AH7" i="27" s="1"/>
  <c r="BL17" i="27"/>
  <c r="AH17" i="27" s="1"/>
  <c r="BL14" i="40"/>
  <c r="BM17" i="40"/>
  <c r="BL8" i="42"/>
  <c r="AH8" i="42" s="1"/>
  <c r="BL9" i="43"/>
  <c r="AH9" i="43" s="1"/>
  <c r="BL25" i="43"/>
  <c r="AH25" i="43" s="1"/>
  <c r="BL25" i="33"/>
  <c r="AH25" i="33" s="1"/>
  <c r="BL12" i="31"/>
  <c r="AH12" i="31" s="1"/>
  <c r="BM17" i="35"/>
  <c r="BM11" i="34"/>
  <c r="AH11" i="34" s="1"/>
  <c r="BL8" i="34"/>
  <c r="AH8" i="34" s="1"/>
  <c r="BL18" i="34"/>
  <c r="AH18" i="34" s="1"/>
  <c r="BL16" i="24"/>
  <c r="BM8" i="24"/>
  <c r="BM23" i="24"/>
  <c r="BL9" i="27"/>
  <c r="AH9" i="27" s="1"/>
  <c r="BL21" i="27"/>
  <c r="AH21" i="27" s="1"/>
  <c r="BL25" i="27"/>
  <c r="AH25" i="27" s="1"/>
  <c r="BL12" i="27"/>
  <c r="AH12" i="27" s="1"/>
  <c r="BL12" i="29"/>
  <c r="AH12" i="29" s="1"/>
  <c r="BL20" i="29"/>
  <c r="AH20" i="29" s="1"/>
  <c r="BM15" i="24"/>
  <c r="BL17" i="24"/>
  <c r="BL10" i="34"/>
  <c r="AH10" i="34" s="1"/>
  <c r="BM15" i="35"/>
  <c r="BL20" i="35"/>
  <c r="AH20" i="35" s="1"/>
  <c r="BL9" i="36"/>
  <c r="BL23" i="31"/>
  <c r="AH23" i="31" s="1"/>
  <c r="BL9" i="32"/>
  <c r="AH9" i="32" s="1"/>
  <c r="BL17" i="32"/>
  <c r="AH17" i="32" s="1"/>
  <c r="BL25" i="32"/>
  <c r="AH25" i="32" s="1"/>
  <c r="BL12" i="43"/>
  <c r="AH12" i="43" s="1"/>
  <c r="BL21" i="38"/>
  <c r="AH21" i="38" s="1"/>
  <c r="BL13" i="41"/>
  <c r="AH13" i="41" s="1"/>
  <c r="BL21" i="41"/>
  <c r="AH21" i="41" s="1"/>
  <c r="BL11" i="39"/>
  <c r="AH11" i="39" s="1"/>
  <c r="BL19" i="39"/>
  <c r="AH19" i="39" s="1"/>
  <c r="BM10" i="40"/>
  <c r="BM18" i="40"/>
  <c r="BL23" i="27"/>
  <c r="AH23" i="27" s="1"/>
  <c r="BM13" i="24"/>
  <c r="AH13" i="24" s="1"/>
  <c r="BL7" i="24"/>
  <c r="AH7" i="24" s="1"/>
  <c r="BL10" i="24"/>
  <c r="BM21" i="34"/>
  <c r="BM13" i="34"/>
  <c r="BL23" i="34"/>
  <c r="BL7" i="34"/>
  <c r="BL9" i="35"/>
  <c r="BM16" i="35"/>
  <c r="BM10" i="36"/>
  <c r="BL8" i="30"/>
  <c r="AH8" i="30" s="1"/>
  <c r="BL16" i="30"/>
  <c r="AH16" i="30" s="1"/>
  <c r="BL24" i="30"/>
  <c r="AH24" i="30" s="1"/>
  <c r="BL10" i="31"/>
  <c r="AH10" i="31" s="1"/>
  <c r="BL17" i="31"/>
  <c r="AH17" i="31" s="1"/>
  <c r="BL24" i="31"/>
  <c r="AH24" i="31" s="1"/>
  <c r="BL12" i="42"/>
  <c r="AH12" i="42" s="1"/>
  <c r="BL20" i="42"/>
  <c r="AH20" i="42" s="1"/>
  <c r="BL18" i="42"/>
  <c r="AH18" i="42" s="1"/>
  <c r="BL9" i="38"/>
  <c r="AH9" i="38" s="1"/>
  <c r="BL23" i="38"/>
  <c r="AH23" i="38" s="1"/>
  <c r="BL13" i="39"/>
  <c r="AH13" i="39" s="1"/>
  <c r="BL21" i="39"/>
  <c r="AH21" i="39" s="1"/>
  <c r="BL12" i="40"/>
  <c r="BL21" i="40"/>
  <c r="BL24" i="27"/>
  <c r="AH24" i="27" s="1"/>
  <c r="BL8" i="27"/>
  <c r="AH8" i="27" s="1"/>
  <c r="BM14" i="24"/>
  <c r="BL15" i="24"/>
  <c r="BL24" i="34"/>
  <c r="AH24" i="34" s="1"/>
  <c r="BL9" i="34"/>
  <c r="BL8" i="35"/>
  <c r="BL16" i="35"/>
  <c r="BM21" i="35"/>
  <c r="BM15" i="36"/>
  <c r="BL20" i="36"/>
  <c r="BL9" i="31"/>
  <c r="AH9" i="31" s="1"/>
  <c r="BL16" i="31"/>
  <c r="AH16" i="31" s="1"/>
  <c r="BL10" i="32"/>
  <c r="AH10" i="32" s="1"/>
  <c r="BL18" i="32"/>
  <c r="AH18" i="32" s="1"/>
  <c r="BL13" i="33"/>
  <c r="AH13" i="33" s="1"/>
  <c r="BL20" i="33"/>
  <c r="AH20" i="33" s="1"/>
  <c r="BL11" i="42"/>
  <c r="AH11" i="42" s="1"/>
  <c r="BL19" i="42"/>
  <c r="AH19" i="42" s="1"/>
  <c r="BL7" i="43"/>
  <c r="AH7" i="43" s="1"/>
  <c r="BL15" i="43"/>
  <c r="AH15" i="43" s="1"/>
  <c r="BL23" i="43"/>
  <c r="AH23" i="43" s="1"/>
  <c r="BL8" i="43"/>
  <c r="AH8" i="43" s="1"/>
  <c r="BL8" i="38"/>
  <c r="AH8" i="38" s="1"/>
  <c r="BL15" i="38"/>
  <c r="AH15" i="38" s="1"/>
  <c r="BL22" i="38"/>
  <c r="AH22" i="38" s="1"/>
  <c r="BL12" i="39"/>
  <c r="AH12" i="39" s="1"/>
  <c r="BL20" i="39"/>
  <c r="AH20" i="39" s="1"/>
  <c r="BL24" i="40"/>
  <c r="BL19" i="27"/>
  <c r="AH19" i="27" s="1"/>
  <c r="BL11" i="27"/>
  <c r="AH11" i="27" s="1"/>
  <c r="BL22" i="27"/>
  <c r="AH22" i="27" s="1"/>
  <c r="BL7" i="29"/>
  <c r="AH7" i="29" s="1"/>
  <c r="BL15" i="29"/>
  <c r="AH15" i="29" s="1"/>
  <c r="BL23" i="29"/>
  <c r="AH23" i="29" s="1"/>
  <c r="BM10" i="24"/>
  <c r="BM25" i="24"/>
  <c r="BM17" i="24"/>
  <c r="BM9" i="24"/>
  <c r="BL20" i="34"/>
  <c r="BM19" i="34"/>
  <c r="AH19" i="34" s="1"/>
  <c r="BM10" i="35"/>
  <c r="BL17" i="35"/>
  <c r="BM23" i="35"/>
  <c r="BL22" i="36"/>
  <c r="BL9" i="30"/>
  <c r="AH9" i="30" s="1"/>
  <c r="BL17" i="30"/>
  <c r="AH17" i="30" s="1"/>
  <c r="BL25" i="30"/>
  <c r="AH25" i="30" s="1"/>
  <c r="BL11" i="31"/>
  <c r="AH11" i="31" s="1"/>
  <c r="BL18" i="31"/>
  <c r="AH18" i="31" s="1"/>
  <c r="BL12" i="32"/>
  <c r="AH12" i="32" s="1"/>
  <c r="BL13" i="42"/>
  <c r="AH13" i="42" s="1"/>
  <c r="BL21" i="42"/>
  <c r="AH21" i="42" s="1"/>
  <c r="BL16" i="42"/>
  <c r="AH16" i="42" s="1"/>
  <c r="BL10" i="38"/>
  <c r="AH10" i="38" s="1"/>
  <c r="BL16" i="38"/>
  <c r="AH16" i="38" s="1"/>
  <c r="BL24" i="38"/>
  <c r="AH24" i="38" s="1"/>
  <c r="BL8" i="41"/>
  <c r="AH8" i="41" s="1"/>
  <c r="BL16" i="41"/>
  <c r="AH16" i="41" s="1"/>
  <c r="BL24" i="41"/>
  <c r="AH24" i="41" s="1"/>
  <c r="BL14" i="39"/>
  <c r="AH14" i="39" s="1"/>
  <c r="BL22" i="39"/>
  <c r="AH22" i="39" s="1"/>
  <c r="BM20" i="40"/>
  <c r="BL18" i="40"/>
  <c r="BL18" i="27"/>
  <c r="AH18" i="27" s="1"/>
  <c r="BL10" i="27"/>
  <c r="AH10" i="27" s="1"/>
  <c r="BL11" i="29"/>
  <c r="AH11" i="29" s="1"/>
  <c r="BL19" i="29"/>
  <c r="AH19" i="29" s="1"/>
  <c r="BM22" i="24"/>
  <c r="BM25" i="34"/>
  <c r="BM17" i="34"/>
  <c r="BM9" i="34"/>
  <c r="BL12" i="35"/>
  <c r="BM22" i="35"/>
  <c r="BL10" i="36"/>
  <c r="BL14" i="36"/>
  <c r="BM20" i="36"/>
  <c r="BL12" i="30"/>
  <c r="AH12" i="30" s="1"/>
  <c r="BL20" i="30"/>
  <c r="AH20" i="30" s="1"/>
  <c r="BL19" i="31"/>
  <c r="AH19" i="31" s="1"/>
  <c r="BL25" i="31"/>
  <c r="AH25" i="31" s="1"/>
  <c r="BL11" i="32"/>
  <c r="AH11" i="32" s="1"/>
  <c r="BL19" i="32"/>
  <c r="AH19" i="32" s="1"/>
  <c r="BL7" i="33"/>
  <c r="AH7" i="33" s="1"/>
  <c r="BL10" i="43"/>
  <c r="AH10" i="43" s="1"/>
  <c r="BL18" i="43"/>
  <c r="AH18" i="43" s="1"/>
  <c r="BL18" i="38"/>
  <c r="AH18" i="38" s="1"/>
  <c r="BL25" i="38"/>
  <c r="AH25" i="38" s="1"/>
  <c r="BL12" i="41"/>
  <c r="AH12" i="41" s="1"/>
  <c r="BL20" i="41"/>
  <c r="AH20" i="41" s="1"/>
  <c r="BL7" i="39"/>
  <c r="AH7" i="39" s="1"/>
  <c r="BL15" i="39"/>
  <c r="AH15" i="39" s="1"/>
  <c r="BL23" i="39"/>
  <c r="AH23" i="39" s="1"/>
  <c r="BM11" i="40"/>
  <c r="BM24" i="40"/>
  <c r="BL13" i="29"/>
  <c r="AH13" i="29" s="1"/>
  <c r="BL21" i="29"/>
  <c r="AH21" i="29" s="1"/>
  <c r="BL20" i="24"/>
  <c r="BL12" i="24"/>
  <c r="BL24" i="35"/>
  <c r="BM11" i="36"/>
  <c r="BM16" i="36"/>
  <c r="BM21" i="36"/>
  <c r="BL6" i="30"/>
  <c r="AH6" i="30" s="1"/>
  <c r="BL14" i="30"/>
  <c r="AH14" i="30" s="1"/>
  <c r="BL22" i="30"/>
  <c r="AH22" i="30" s="1"/>
  <c r="BL7" i="31"/>
  <c r="AH7" i="31" s="1"/>
  <c r="BL14" i="31"/>
  <c r="AH14" i="31" s="1"/>
  <c r="BL13" i="32"/>
  <c r="AH13" i="32" s="1"/>
  <c r="BL14" i="33"/>
  <c r="AH14" i="33" s="1"/>
  <c r="BL21" i="33"/>
  <c r="AH21" i="33" s="1"/>
  <c r="BL9" i="42"/>
  <c r="AH9" i="42" s="1"/>
  <c r="BL17" i="42"/>
  <c r="AH17" i="42" s="1"/>
  <c r="BL25" i="42"/>
  <c r="AH25" i="42" s="1"/>
  <c r="BL7" i="38"/>
  <c r="AH7" i="38" s="1"/>
  <c r="BL13" i="38"/>
  <c r="AH13" i="38" s="1"/>
  <c r="BL14" i="41"/>
  <c r="AH14" i="41" s="1"/>
  <c r="BL22" i="41"/>
  <c r="AH22" i="41" s="1"/>
  <c r="BL9" i="39"/>
  <c r="AH9" i="39" s="1"/>
  <c r="BL17" i="39"/>
  <c r="AH17" i="39" s="1"/>
  <c r="BL25" i="39"/>
  <c r="AH25" i="39" s="1"/>
  <c r="BM19" i="40"/>
  <c r="BL14" i="29"/>
  <c r="AH14" i="29" s="1"/>
  <c r="BL22" i="29"/>
  <c r="AH22" i="29" s="1"/>
  <c r="BM19" i="24"/>
  <c r="BM11" i="24"/>
  <c r="BM22" i="34"/>
  <c r="BM14" i="34"/>
  <c r="BL7" i="35"/>
  <c r="BM14" i="35"/>
  <c r="BL17" i="36"/>
  <c r="BL7" i="30"/>
  <c r="AH7" i="30" s="1"/>
  <c r="BL15" i="30"/>
  <c r="AH15" i="30" s="1"/>
  <c r="BL23" i="30"/>
  <c r="AH23" i="30" s="1"/>
  <c r="BL8" i="31"/>
  <c r="AH8" i="31" s="1"/>
  <c r="BL15" i="31"/>
  <c r="AH15" i="31" s="1"/>
  <c r="BL21" i="31"/>
  <c r="AH21" i="31" s="1"/>
  <c r="BL14" i="32"/>
  <c r="AH14" i="32" s="1"/>
  <c r="BL21" i="32"/>
  <c r="AH21" i="32" s="1"/>
  <c r="BL15" i="33"/>
  <c r="AH15" i="33" s="1"/>
  <c r="BL22" i="33"/>
  <c r="AH22" i="33" s="1"/>
  <c r="BL13" i="43"/>
  <c r="AH13" i="43" s="1"/>
  <c r="BL21" i="43"/>
  <c r="AH21" i="43" s="1"/>
  <c r="BL14" i="38"/>
  <c r="AH14" i="38" s="1"/>
  <c r="BL7" i="41"/>
  <c r="AH7" i="41" s="1"/>
  <c r="BL15" i="41"/>
  <c r="AH15" i="41" s="1"/>
  <c r="BL23" i="41"/>
  <c r="AH23" i="41" s="1"/>
  <c r="BL10" i="39"/>
  <c r="AH10" i="39" s="1"/>
  <c r="BL18" i="39"/>
  <c r="AH18" i="39" s="1"/>
  <c r="BM7" i="40"/>
  <c r="BL20" i="40"/>
  <c r="BM12" i="35"/>
  <c r="BK6" i="36"/>
  <c r="BL6" i="36" s="1"/>
  <c r="BK6" i="42"/>
  <c r="BL6" i="42" s="1"/>
  <c r="AH6" i="42" s="1"/>
  <c r="BK6" i="41"/>
  <c r="BL6" i="41" s="1"/>
  <c r="AH6" i="41" s="1"/>
  <c r="BK6" i="40"/>
  <c r="BL6" i="40" s="1"/>
  <c r="BM14" i="36"/>
  <c r="BM22" i="36"/>
  <c r="BL22" i="34"/>
  <c r="BL14" i="34"/>
  <c r="BM9" i="35"/>
  <c r="BL21" i="35"/>
  <c r="BM12" i="40"/>
  <c r="BK6" i="24"/>
  <c r="BL21" i="34"/>
  <c r="BL13" i="34"/>
  <c r="BL19" i="40"/>
  <c r="BL11" i="40"/>
  <c r="BK6" i="38"/>
  <c r="BL6" i="38" s="1"/>
  <c r="AH6" i="38" s="1"/>
  <c r="BL11" i="35"/>
  <c r="AH11" i="35" s="1"/>
  <c r="BM9" i="36"/>
  <c r="BM17" i="36"/>
  <c r="BM25" i="36"/>
  <c r="BK6" i="37"/>
  <c r="BM9" i="40"/>
  <c r="BL9" i="24"/>
  <c r="AH18" i="36"/>
  <c r="BL16" i="40"/>
  <c r="BL23" i="40"/>
  <c r="BM8" i="35"/>
  <c r="BM25" i="35"/>
  <c r="BL22" i="40"/>
  <c r="BL7" i="32"/>
  <c r="AH7" i="32" s="1"/>
  <c r="BL15" i="32"/>
  <c r="AH15" i="32" s="1"/>
  <c r="BL8" i="32"/>
  <c r="AH8" i="32" s="1"/>
  <c r="BL16" i="32"/>
  <c r="AH16" i="32" s="1"/>
  <c r="BL24" i="32"/>
  <c r="AH24" i="32" s="1"/>
  <c r="BL7" i="36"/>
  <c r="BL15" i="36"/>
  <c r="BL23" i="36"/>
  <c r="AH23" i="36" s="1"/>
  <c r="BL8" i="36"/>
  <c r="AH8" i="36" s="1"/>
  <c r="BL16" i="36"/>
  <c r="BL24" i="36"/>
  <c r="BL15" i="35"/>
  <c r="BL23" i="35"/>
  <c r="BM7" i="35"/>
  <c r="BL10" i="35"/>
  <c r="BL18" i="35"/>
  <c r="AH18" i="35" s="1"/>
  <c r="BL6" i="35"/>
  <c r="BL14" i="35"/>
  <c r="BL22" i="35"/>
  <c r="BL19" i="24"/>
  <c r="BL11" i="24"/>
  <c r="BM12" i="24"/>
  <c r="BM20" i="24"/>
  <c r="BL6" i="34"/>
  <c r="AH6" i="34" s="1"/>
  <c r="AH6" i="27"/>
  <c r="AL18" i="25"/>
  <c r="AL19" i="25"/>
  <c r="AL20" i="25"/>
  <c r="AL21" i="25"/>
  <c r="AL22" i="25"/>
  <c r="AL23" i="25"/>
  <c r="AL24" i="25"/>
  <c r="AL25" i="25"/>
  <c r="AL26" i="25"/>
  <c r="AL27" i="25"/>
  <c r="AL28" i="25"/>
  <c r="AL29" i="25"/>
  <c r="AL30" i="25"/>
  <c r="AL31" i="25"/>
  <c r="AL32" i="25"/>
  <c r="AL33" i="25"/>
  <c r="AL34" i="25"/>
  <c r="AL35" i="25"/>
  <c r="AL36" i="25"/>
  <c r="AL37" i="25"/>
  <c r="AL38" i="25"/>
  <c r="AL39" i="25"/>
  <c r="AL40" i="25"/>
  <c r="AL41" i="25"/>
  <c r="AL42" i="25"/>
  <c r="AL43" i="25"/>
  <c r="AL44" i="25"/>
  <c r="AL45" i="25"/>
  <c r="AL46" i="25"/>
  <c r="AL47" i="25"/>
  <c r="AL48" i="25"/>
  <c r="AL49" i="25"/>
  <c r="AL50" i="25"/>
  <c r="BR18" i="25"/>
  <c r="BR19" i="25"/>
  <c r="BR20" i="25"/>
  <c r="BR21" i="25"/>
  <c r="BR22" i="25"/>
  <c r="BR23" i="25"/>
  <c r="BR24" i="25"/>
  <c r="BR25" i="25"/>
  <c r="BR26" i="25"/>
  <c r="BR27" i="25"/>
  <c r="BR28" i="25"/>
  <c r="BR29" i="25"/>
  <c r="BR30" i="25"/>
  <c r="BR31" i="25"/>
  <c r="BR32" i="25"/>
  <c r="BR33" i="25"/>
  <c r="BR34" i="25"/>
  <c r="BR35" i="25"/>
  <c r="BR36" i="25"/>
  <c r="BR37" i="25"/>
  <c r="BR38" i="25"/>
  <c r="BR39" i="25"/>
  <c r="BR40" i="25"/>
  <c r="BR41" i="25"/>
  <c r="BR42" i="25"/>
  <c r="BR43" i="25"/>
  <c r="BR44" i="25"/>
  <c r="BR45" i="25"/>
  <c r="BR46" i="25"/>
  <c r="BR47" i="25"/>
  <c r="BR48" i="25"/>
  <c r="BR49" i="25"/>
  <c r="BR50" i="25"/>
  <c r="BV18" i="25"/>
  <c r="BV19" i="25"/>
  <c r="BV20" i="25"/>
  <c r="BV21" i="25"/>
  <c r="BV22" i="25"/>
  <c r="BV23" i="25"/>
  <c r="BV24" i="25"/>
  <c r="BV25" i="25"/>
  <c r="BV26" i="25"/>
  <c r="BV27" i="25"/>
  <c r="BV28" i="25"/>
  <c r="BV29" i="25"/>
  <c r="BV30" i="25"/>
  <c r="BV31" i="25"/>
  <c r="BV32" i="25"/>
  <c r="BV33" i="25"/>
  <c r="BV34" i="25"/>
  <c r="BV35" i="25"/>
  <c r="BV36" i="25"/>
  <c r="BV37" i="25"/>
  <c r="BV38" i="25"/>
  <c r="BV39" i="25"/>
  <c r="BV40" i="25"/>
  <c r="BV41" i="25"/>
  <c r="BV42" i="25"/>
  <c r="BV43" i="25"/>
  <c r="BV44" i="25"/>
  <c r="BV45" i="25"/>
  <c r="BV46" i="25"/>
  <c r="BV47" i="25"/>
  <c r="BV48" i="25"/>
  <c r="BV49" i="25"/>
  <c r="BV50" i="25"/>
  <c r="AJ18" i="25"/>
  <c r="AJ19" i="25"/>
  <c r="AJ20" i="25"/>
  <c r="AJ21" i="25"/>
  <c r="AJ22" i="25"/>
  <c r="AJ23" i="25"/>
  <c r="AJ24" i="25"/>
  <c r="AJ25" i="25"/>
  <c r="AJ26" i="25"/>
  <c r="AJ27" i="25"/>
  <c r="AJ28" i="25"/>
  <c r="AJ29" i="25"/>
  <c r="AJ30" i="25"/>
  <c r="AJ31" i="25"/>
  <c r="AJ32" i="25"/>
  <c r="AJ33" i="25"/>
  <c r="AJ34" i="25"/>
  <c r="AJ35" i="25"/>
  <c r="AJ36" i="25"/>
  <c r="AJ37" i="25"/>
  <c r="AJ38" i="25"/>
  <c r="AJ39" i="25"/>
  <c r="AJ40" i="25"/>
  <c r="AJ41" i="25"/>
  <c r="AJ42" i="25"/>
  <c r="AJ43" i="25"/>
  <c r="AJ44" i="25"/>
  <c r="AJ45" i="25"/>
  <c r="AJ46" i="25"/>
  <c r="AJ47" i="25"/>
  <c r="AJ48" i="25"/>
  <c r="AJ49" i="25"/>
  <c r="AJ50" i="25"/>
  <c r="AH12" i="34" l="1"/>
  <c r="AH11" i="36"/>
  <c r="AH24" i="36"/>
  <c r="AH22" i="36"/>
  <c r="AH9" i="35"/>
  <c r="AH13" i="34"/>
  <c r="AH22" i="24"/>
  <c r="AH15" i="35"/>
  <c r="AH25" i="36"/>
  <c r="AH24" i="24"/>
  <c r="AH17" i="35"/>
  <c r="AH10" i="35"/>
  <c r="AH23" i="24"/>
  <c r="AH10" i="36"/>
  <c r="AH7" i="34"/>
  <c r="AH17" i="24"/>
  <c r="AH8" i="35"/>
  <c r="AH17" i="34"/>
  <c r="AH22" i="35"/>
  <c r="AH21" i="35"/>
  <c r="AH14" i="34"/>
  <c r="AH9" i="36"/>
  <c r="AH20" i="34"/>
  <c r="AH15" i="24"/>
  <c r="AH25" i="24"/>
  <c r="AH11" i="24"/>
  <c r="AH15" i="34"/>
  <c r="AH9" i="24"/>
  <c r="AH14" i="36"/>
  <c r="AH19" i="35"/>
  <c r="AH8" i="24"/>
  <c r="AH16" i="24"/>
  <c r="AH14" i="24"/>
  <c r="AH25" i="34"/>
  <c r="AH23" i="34"/>
  <c r="AH12" i="24"/>
  <c r="AH14" i="35"/>
  <c r="AH21" i="34"/>
  <c r="AH19" i="24"/>
  <c r="AH7" i="35"/>
  <c r="AH20" i="24"/>
  <c r="AH15" i="36"/>
  <c r="AH25" i="35"/>
  <c r="AH22" i="34"/>
  <c r="AH10" i="24"/>
  <c r="AH9" i="34"/>
  <c r="AH7" i="36"/>
  <c r="AH16" i="36"/>
  <c r="AH16" i="35"/>
  <c r="AH12" i="35"/>
  <c r="AH13" i="35"/>
  <c r="AH24" i="35"/>
  <c r="AH23" i="35"/>
  <c r="AH17" i="36"/>
  <c r="AH20" i="36"/>
  <c r="AH21" i="36"/>
  <c r="BL6" i="24"/>
  <c r="BM6" i="24"/>
  <c r="AY42" i="25"/>
  <c r="AY43" i="25"/>
  <c r="AY44" i="25"/>
  <c r="AY45" i="25"/>
  <c r="AY46" i="25"/>
  <c r="AY47" i="25"/>
  <c r="AY48" i="25"/>
  <c r="AY49" i="25"/>
  <c r="AY50" i="25"/>
  <c r="CA42" i="25"/>
  <c r="CB42" i="25" a="1"/>
  <c r="CB42" i="25" s="1"/>
  <c r="CE42" i="25"/>
  <c r="CA43" i="25"/>
  <c r="CB43" i="25" a="1"/>
  <c r="CB43" i="25" s="1"/>
  <c r="CE43" i="25"/>
  <c r="CA44" i="25"/>
  <c r="CB44" i="25" a="1"/>
  <c r="CB44" i="25" s="1"/>
  <c r="CE44" i="25"/>
  <c r="CA45" i="25"/>
  <c r="CB45" i="25" a="1"/>
  <c r="CB45" i="25" s="1"/>
  <c r="CE45" i="25"/>
  <c r="CA46" i="25"/>
  <c r="CB46" i="25" a="1"/>
  <c r="CB46" i="25" s="1"/>
  <c r="CE46" i="25"/>
  <c r="CA47" i="25"/>
  <c r="CB47" i="25" a="1"/>
  <c r="CB47" i="25" s="1"/>
  <c r="CE47" i="25"/>
  <c r="CA48" i="25"/>
  <c r="CB48" i="25" a="1"/>
  <c r="CB48" i="25" s="1"/>
  <c r="CE48" i="25"/>
  <c r="CA49" i="25"/>
  <c r="CB49" i="25" a="1"/>
  <c r="CB49" i="25" s="1"/>
  <c r="CE49" i="25"/>
  <c r="CA50" i="25"/>
  <c r="CB50" i="25" a="1"/>
  <c r="CB50" i="25" s="1"/>
  <c r="CE50" i="25"/>
  <c r="BT42" i="25"/>
  <c r="BU42" i="25" a="1"/>
  <c r="BU42" i="25" s="1"/>
  <c r="BY42" i="25"/>
  <c r="BT43" i="25"/>
  <c r="BU43" i="25" a="1"/>
  <c r="BU43" i="25" s="1"/>
  <c r="BY43" i="25"/>
  <c r="BT44" i="25"/>
  <c r="BU44" i="25" a="1"/>
  <c r="BU44" i="25" s="1"/>
  <c r="BY44" i="25"/>
  <c r="BT45" i="25"/>
  <c r="BU45" i="25" a="1"/>
  <c r="BU45" i="25" s="1"/>
  <c r="BY45" i="25"/>
  <c r="BT46" i="25"/>
  <c r="BU46" i="25" a="1"/>
  <c r="BU46" i="25" s="1"/>
  <c r="BY46" i="25"/>
  <c r="BT47" i="25"/>
  <c r="BU47" i="25" a="1"/>
  <c r="BU47" i="25" s="1"/>
  <c r="BY47" i="25"/>
  <c r="BT48" i="25"/>
  <c r="BU48" i="25" a="1"/>
  <c r="BU48" i="25" s="1"/>
  <c r="BY48" i="25"/>
  <c r="BT49" i="25"/>
  <c r="BU49" i="25" a="1"/>
  <c r="BU49" i="25" s="1"/>
  <c r="BY49" i="25"/>
  <c r="BT50" i="25"/>
  <c r="BU50" i="25" a="1"/>
  <c r="BU50" i="25" s="1"/>
  <c r="BY50" i="25"/>
  <c r="BM42" i="25"/>
  <c r="BN42" i="25" a="1"/>
  <c r="BN42" i="25" s="1"/>
  <c r="BM43" i="25"/>
  <c r="BN43" i="25" a="1"/>
  <c r="BN43" i="25" s="1"/>
  <c r="BM44" i="25"/>
  <c r="BN44" i="25" a="1"/>
  <c r="BN44" i="25" s="1"/>
  <c r="BM45" i="25"/>
  <c r="BN45" i="25" a="1"/>
  <c r="BN45" i="25" s="1"/>
  <c r="BM46" i="25"/>
  <c r="BN46" i="25" a="1"/>
  <c r="BN46" i="25" s="1"/>
  <c r="BM47" i="25"/>
  <c r="BN47" i="25" a="1"/>
  <c r="BN47" i="25" s="1"/>
  <c r="BM48" i="25"/>
  <c r="BN48" i="25" a="1"/>
  <c r="BN48" i="25" s="1"/>
  <c r="BM49" i="25"/>
  <c r="BN49" i="25" a="1"/>
  <c r="BN49" i="25" s="1"/>
  <c r="BM50" i="25"/>
  <c r="BN50" i="25" a="1"/>
  <c r="BN50" i="25" s="1"/>
  <c r="BA42" i="25"/>
  <c r="BB42" i="25" a="1"/>
  <c r="BB42" i="25" s="1"/>
  <c r="BE42" i="25"/>
  <c r="BA43" i="25"/>
  <c r="BB43" i="25" a="1"/>
  <c r="BB43" i="25" s="1"/>
  <c r="BE43" i="25"/>
  <c r="BA44" i="25"/>
  <c r="BB44" i="25" a="1"/>
  <c r="BB44" i="25" s="1"/>
  <c r="BE44" i="25"/>
  <c r="BA45" i="25"/>
  <c r="BB45" i="25" a="1"/>
  <c r="BB45" i="25" s="1"/>
  <c r="BE45" i="25"/>
  <c r="BA46" i="25"/>
  <c r="BB46" i="25" a="1"/>
  <c r="BB46" i="25" s="1"/>
  <c r="BE46" i="25"/>
  <c r="BA47" i="25"/>
  <c r="BB47" i="25" a="1"/>
  <c r="BB47" i="25" s="1"/>
  <c r="BE47" i="25"/>
  <c r="BA48" i="25"/>
  <c r="BB48" i="25" a="1"/>
  <c r="BB48" i="25" s="1"/>
  <c r="BE48" i="25"/>
  <c r="BA49" i="25"/>
  <c r="BB49" i="25" a="1"/>
  <c r="BB49" i="25" s="1"/>
  <c r="BE49" i="25"/>
  <c r="BA50" i="25"/>
  <c r="BB50" i="25" a="1"/>
  <c r="BB50" i="25" s="1"/>
  <c r="BE50" i="25"/>
  <c r="AU42" i="25"/>
  <c r="AV42" i="25" a="1"/>
  <c r="AV42" i="25" s="1"/>
  <c r="AW42" i="25"/>
  <c r="AU43" i="25"/>
  <c r="AV43" i="25" a="1"/>
  <c r="AV43" i="25" s="1"/>
  <c r="AW43" i="25"/>
  <c r="AU44" i="25"/>
  <c r="AV44" i="25" a="1"/>
  <c r="AV44" i="25" s="1"/>
  <c r="AW44" i="25"/>
  <c r="AU45" i="25"/>
  <c r="AV45" i="25" a="1"/>
  <c r="AV45" i="25" s="1"/>
  <c r="AW45" i="25"/>
  <c r="AU46" i="25"/>
  <c r="AV46" i="25" a="1"/>
  <c r="AV46" i="25" s="1"/>
  <c r="AW46" i="25"/>
  <c r="AU47" i="25"/>
  <c r="AV47" i="25" a="1"/>
  <c r="AV47" i="25" s="1"/>
  <c r="AW47" i="25"/>
  <c r="AU48" i="25"/>
  <c r="AV48" i="25" a="1"/>
  <c r="AV48" i="25" s="1"/>
  <c r="AW48" i="25"/>
  <c r="AU49" i="25"/>
  <c r="AV49" i="25" a="1"/>
  <c r="AV49" i="25" s="1"/>
  <c r="AW49" i="25"/>
  <c r="AU50" i="25"/>
  <c r="AV50" i="25" a="1"/>
  <c r="AV50" i="25" s="1"/>
  <c r="AW50" i="25"/>
  <c r="AC42" i="25"/>
  <c r="AD42" i="25"/>
  <c r="AC43" i="25"/>
  <c r="AD43" i="25"/>
  <c r="AC44" i="25"/>
  <c r="AD44" i="25"/>
  <c r="AC45" i="25"/>
  <c r="AD45" i="25"/>
  <c r="AC46" i="25"/>
  <c r="AD46" i="25"/>
  <c r="AC47" i="25"/>
  <c r="AD47" i="25"/>
  <c r="AC48" i="25"/>
  <c r="AD48" i="25"/>
  <c r="AC49" i="25"/>
  <c r="AD49" i="25"/>
  <c r="AC50" i="25"/>
  <c r="AD50" i="25"/>
  <c r="K2" i="40"/>
  <c r="BJ7" i="26"/>
  <c r="BJ8" i="26"/>
  <c r="BJ9" i="26"/>
  <c r="BJ10" i="26"/>
  <c r="BJ11" i="26"/>
  <c r="BJ12" i="26"/>
  <c r="BJ13" i="26"/>
  <c r="BJ14" i="26"/>
  <c r="BJ15" i="26"/>
  <c r="BJ16" i="26"/>
  <c r="BJ17" i="26"/>
  <c r="BJ18" i="26"/>
  <c r="BJ19" i="26"/>
  <c r="BJ20" i="26"/>
  <c r="BJ21" i="26"/>
  <c r="BJ22" i="26"/>
  <c r="BJ23" i="26"/>
  <c r="BJ24" i="26"/>
  <c r="BJ25" i="26"/>
  <c r="BJ7" i="18"/>
  <c r="BJ8" i="18"/>
  <c r="BJ9" i="18"/>
  <c r="BJ10" i="18"/>
  <c r="BJ11" i="18"/>
  <c r="BJ12" i="18"/>
  <c r="BJ13" i="18"/>
  <c r="BJ14" i="18"/>
  <c r="BJ15" i="18"/>
  <c r="BJ16" i="18"/>
  <c r="BJ17" i="18"/>
  <c r="BJ18" i="18"/>
  <c r="BJ19" i="18"/>
  <c r="BJ20" i="18"/>
  <c r="BJ21" i="18"/>
  <c r="BJ22" i="18"/>
  <c r="BJ23" i="18"/>
  <c r="BJ24" i="18"/>
  <c r="BJ25" i="18"/>
  <c r="BJ7" i="27"/>
  <c r="BJ8" i="27"/>
  <c r="BJ9" i="27"/>
  <c r="BJ10" i="27"/>
  <c r="BJ11" i="27"/>
  <c r="BJ12" i="27"/>
  <c r="BJ13" i="27"/>
  <c r="BJ14" i="27"/>
  <c r="BJ15" i="27"/>
  <c r="BJ16" i="27"/>
  <c r="BJ17" i="27"/>
  <c r="BJ18" i="27"/>
  <c r="BJ19" i="27"/>
  <c r="BJ20" i="27"/>
  <c r="BJ21" i="27"/>
  <c r="BJ22" i="27"/>
  <c r="BJ23" i="27"/>
  <c r="BJ24" i="27"/>
  <c r="BJ25" i="27"/>
  <c r="BJ7" i="29"/>
  <c r="BJ8" i="29"/>
  <c r="BJ9" i="29"/>
  <c r="BJ10" i="29"/>
  <c r="BJ11" i="29"/>
  <c r="BJ12" i="29"/>
  <c r="BJ13" i="29"/>
  <c r="BJ14" i="29"/>
  <c r="BJ15" i="29"/>
  <c r="BJ16" i="29"/>
  <c r="BJ17" i="29"/>
  <c r="BJ18" i="29"/>
  <c r="BJ19" i="29"/>
  <c r="BJ20" i="29"/>
  <c r="BJ21" i="29"/>
  <c r="BJ22" i="29"/>
  <c r="BJ23" i="29"/>
  <c r="BJ24" i="29"/>
  <c r="BJ25" i="29"/>
  <c r="BJ7" i="24"/>
  <c r="BJ8" i="24"/>
  <c r="BJ9" i="24"/>
  <c r="BJ10" i="24"/>
  <c r="BJ11" i="24"/>
  <c r="BJ12" i="24"/>
  <c r="BJ13" i="24"/>
  <c r="BJ14" i="24"/>
  <c r="BJ15" i="24"/>
  <c r="BJ16" i="24"/>
  <c r="BJ17" i="24"/>
  <c r="BJ18" i="24"/>
  <c r="BJ19" i="24"/>
  <c r="BJ20" i="24"/>
  <c r="BJ21" i="24"/>
  <c r="BJ22" i="24"/>
  <c r="BJ23" i="24"/>
  <c r="BJ24" i="24"/>
  <c r="BJ25" i="24"/>
  <c r="BJ7" i="34"/>
  <c r="BJ8" i="34"/>
  <c r="BJ9" i="34"/>
  <c r="BJ10" i="34"/>
  <c r="BJ11" i="34"/>
  <c r="BJ12" i="34"/>
  <c r="BJ13" i="34"/>
  <c r="BJ14" i="34"/>
  <c r="BJ15" i="34"/>
  <c r="BJ16" i="34"/>
  <c r="BJ17" i="34"/>
  <c r="BJ18" i="34"/>
  <c r="BJ19" i="34"/>
  <c r="BJ20" i="34"/>
  <c r="BJ21" i="34"/>
  <c r="BJ22" i="34"/>
  <c r="BJ23" i="34"/>
  <c r="BJ24" i="34"/>
  <c r="BJ25" i="34"/>
  <c r="BJ7" i="35"/>
  <c r="BJ8" i="35"/>
  <c r="BJ9" i="35"/>
  <c r="BJ10" i="35"/>
  <c r="BJ11" i="35"/>
  <c r="BJ12" i="35"/>
  <c r="BJ13" i="35"/>
  <c r="BJ14" i="35"/>
  <c r="BJ15" i="35"/>
  <c r="BJ16" i="35"/>
  <c r="BJ17" i="35"/>
  <c r="BJ18" i="35"/>
  <c r="BJ19" i="35"/>
  <c r="BJ20" i="35"/>
  <c r="BJ21" i="35"/>
  <c r="BJ22" i="35"/>
  <c r="BJ23" i="35"/>
  <c r="BJ24" i="35"/>
  <c r="BJ25" i="35"/>
  <c r="BJ7" i="36"/>
  <c r="BJ8" i="36"/>
  <c r="BJ9" i="36"/>
  <c r="BJ10" i="36"/>
  <c r="BJ11" i="36"/>
  <c r="BJ12" i="36"/>
  <c r="BJ13" i="36"/>
  <c r="BJ14" i="36"/>
  <c r="BJ15" i="36"/>
  <c r="BJ16" i="36"/>
  <c r="BJ17" i="36"/>
  <c r="BJ18" i="36"/>
  <c r="BJ19" i="36"/>
  <c r="BJ20" i="36"/>
  <c r="BJ21" i="36"/>
  <c r="BJ22" i="36"/>
  <c r="BJ23" i="36"/>
  <c r="BJ24" i="36"/>
  <c r="BJ25" i="36"/>
  <c r="BJ7" i="30"/>
  <c r="BJ8" i="30"/>
  <c r="BJ9" i="30"/>
  <c r="BJ10" i="30"/>
  <c r="BJ11" i="30"/>
  <c r="BJ12" i="30"/>
  <c r="BJ13" i="30"/>
  <c r="BJ14" i="30"/>
  <c r="BJ15" i="30"/>
  <c r="BJ16" i="30"/>
  <c r="BJ17" i="30"/>
  <c r="BJ18" i="30"/>
  <c r="BJ19" i="30"/>
  <c r="BJ20" i="30"/>
  <c r="BJ21" i="30"/>
  <c r="BJ22" i="30"/>
  <c r="BJ23" i="30"/>
  <c r="BJ24" i="30"/>
  <c r="BJ25" i="30"/>
  <c r="BJ7" i="31"/>
  <c r="BJ8" i="31"/>
  <c r="BJ9" i="31"/>
  <c r="BJ10" i="31"/>
  <c r="BJ11" i="31"/>
  <c r="BJ12" i="31"/>
  <c r="BJ13" i="31"/>
  <c r="BJ14" i="31"/>
  <c r="BJ15" i="31"/>
  <c r="BJ16" i="31"/>
  <c r="BJ17" i="31"/>
  <c r="BJ18" i="31"/>
  <c r="BJ19" i="31"/>
  <c r="BJ20" i="31"/>
  <c r="BJ21" i="31"/>
  <c r="BJ22" i="31"/>
  <c r="BJ23" i="31"/>
  <c r="BJ24" i="31"/>
  <c r="BJ25" i="31"/>
  <c r="BJ7" i="32"/>
  <c r="BJ8" i="32"/>
  <c r="BJ9" i="32"/>
  <c r="BJ10" i="32"/>
  <c r="BJ11" i="32"/>
  <c r="BJ12" i="32"/>
  <c r="BJ13" i="32"/>
  <c r="BJ14" i="32"/>
  <c r="BJ15" i="32"/>
  <c r="BJ16" i="32"/>
  <c r="BJ17" i="32"/>
  <c r="BJ18" i="32"/>
  <c r="BJ19" i="32"/>
  <c r="BJ20" i="32"/>
  <c r="BJ21" i="32"/>
  <c r="BJ22" i="32"/>
  <c r="BJ23" i="32"/>
  <c r="BJ24" i="32"/>
  <c r="BJ25" i="32"/>
  <c r="BJ7" i="33"/>
  <c r="BJ8" i="33"/>
  <c r="BJ9" i="33"/>
  <c r="BJ10" i="33"/>
  <c r="BJ11" i="33"/>
  <c r="BJ12" i="33"/>
  <c r="BJ13" i="33"/>
  <c r="BJ14" i="33"/>
  <c r="BJ15" i="33"/>
  <c r="BJ16" i="33"/>
  <c r="BJ17" i="33"/>
  <c r="BJ18" i="33"/>
  <c r="BJ19" i="33"/>
  <c r="BJ20" i="33"/>
  <c r="BJ21" i="33"/>
  <c r="BJ22" i="33"/>
  <c r="BJ23" i="33"/>
  <c r="BJ24" i="33"/>
  <c r="BJ25" i="33"/>
  <c r="BJ7" i="37"/>
  <c r="BJ8" i="37"/>
  <c r="BJ9" i="37"/>
  <c r="BJ10" i="37"/>
  <c r="BJ11" i="37"/>
  <c r="BJ12" i="37"/>
  <c r="BJ13" i="37"/>
  <c r="BJ14" i="37"/>
  <c r="BJ15" i="37"/>
  <c r="BJ16" i="37"/>
  <c r="BJ17" i="37"/>
  <c r="BJ18" i="37"/>
  <c r="BJ19" i="37"/>
  <c r="BJ20" i="37"/>
  <c r="BJ21" i="37"/>
  <c r="BJ22" i="37"/>
  <c r="BJ23" i="37"/>
  <c r="BJ24" i="37"/>
  <c r="BJ25" i="37"/>
  <c r="BJ7" i="42"/>
  <c r="BJ8" i="42"/>
  <c r="BJ9" i="42"/>
  <c r="BJ10" i="42"/>
  <c r="BJ11" i="42"/>
  <c r="BJ12" i="42"/>
  <c r="BJ13" i="42"/>
  <c r="BJ14" i="42"/>
  <c r="BJ15" i="42"/>
  <c r="BJ16" i="42"/>
  <c r="BJ17" i="42"/>
  <c r="BJ18" i="42"/>
  <c r="BJ19" i="42"/>
  <c r="BJ20" i="42"/>
  <c r="BJ21" i="42"/>
  <c r="BJ22" i="42"/>
  <c r="BJ23" i="42"/>
  <c r="BJ24" i="42"/>
  <c r="BJ25" i="42"/>
  <c r="BJ7" i="43"/>
  <c r="BJ8" i="43"/>
  <c r="BJ9" i="43"/>
  <c r="BJ10" i="43"/>
  <c r="BJ11" i="43"/>
  <c r="BJ12" i="43"/>
  <c r="BJ13" i="43"/>
  <c r="BJ14" i="43"/>
  <c r="BJ15" i="43"/>
  <c r="BJ16" i="43"/>
  <c r="BJ17" i="43"/>
  <c r="BJ18" i="43"/>
  <c r="BJ19" i="43"/>
  <c r="BJ20" i="43"/>
  <c r="BJ21" i="43"/>
  <c r="BJ22" i="43"/>
  <c r="BJ23" i="43"/>
  <c r="BJ24" i="43"/>
  <c r="BJ25" i="43"/>
  <c r="BJ7" i="38"/>
  <c r="BJ8" i="38"/>
  <c r="BJ9" i="38"/>
  <c r="BJ10" i="38"/>
  <c r="BJ11" i="38"/>
  <c r="BJ12" i="38"/>
  <c r="BJ13" i="38"/>
  <c r="BJ14" i="38"/>
  <c r="BJ15" i="38"/>
  <c r="BJ16" i="38"/>
  <c r="BJ17" i="38"/>
  <c r="BJ18" i="38"/>
  <c r="BJ19" i="38"/>
  <c r="BJ20" i="38"/>
  <c r="BJ21" i="38"/>
  <c r="BJ22" i="38"/>
  <c r="BJ23" i="38"/>
  <c r="BJ24" i="38"/>
  <c r="BJ25" i="38"/>
  <c r="BJ7" i="44"/>
  <c r="BJ8" i="44"/>
  <c r="BJ9" i="44"/>
  <c r="BJ10" i="44"/>
  <c r="BJ11" i="44"/>
  <c r="BJ12" i="44"/>
  <c r="BJ13" i="44"/>
  <c r="BJ14" i="44"/>
  <c r="BJ15" i="44"/>
  <c r="BJ16" i="44"/>
  <c r="BJ17" i="44"/>
  <c r="BJ18" i="44"/>
  <c r="BJ19" i="44"/>
  <c r="BJ20" i="44"/>
  <c r="BJ21" i="44"/>
  <c r="BJ22" i="44"/>
  <c r="BJ23" i="44"/>
  <c r="BJ24" i="44"/>
  <c r="BJ25" i="44"/>
  <c r="BJ7" i="41"/>
  <c r="BJ8" i="41"/>
  <c r="BJ9" i="41"/>
  <c r="BJ10" i="41"/>
  <c r="BJ11" i="41"/>
  <c r="BJ12" i="41"/>
  <c r="BJ13" i="41"/>
  <c r="BJ14" i="41"/>
  <c r="BJ15" i="41"/>
  <c r="BJ16" i="41"/>
  <c r="BJ17" i="41"/>
  <c r="BJ18" i="41"/>
  <c r="BJ19" i="41"/>
  <c r="BJ20" i="41"/>
  <c r="BJ21" i="41"/>
  <c r="BJ22" i="41"/>
  <c r="BJ23" i="41"/>
  <c r="BJ24" i="41"/>
  <c r="BJ25" i="41"/>
  <c r="BJ7" i="39"/>
  <c r="BJ8" i="39"/>
  <c r="BJ9" i="39"/>
  <c r="BJ10" i="39"/>
  <c r="BJ11" i="39"/>
  <c r="BJ12" i="39"/>
  <c r="BJ13" i="39"/>
  <c r="BJ14" i="39"/>
  <c r="BJ15" i="39"/>
  <c r="BJ16" i="39"/>
  <c r="BJ17" i="39"/>
  <c r="BJ18" i="39"/>
  <c r="BJ19" i="39"/>
  <c r="BJ20" i="39"/>
  <c r="BJ21" i="39"/>
  <c r="BJ22" i="39"/>
  <c r="BJ23" i="39"/>
  <c r="BJ24" i="39"/>
  <c r="BJ25" i="39"/>
  <c r="BJ7" i="40"/>
  <c r="BJ8" i="40"/>
  <c r="BJ9" i="40"/>
  <c r="BJ10" i="40"/>
  <c r="BJ11" i="40"/>
  <c r="BJ12" i="40"/>
  <c r="BJ13" i="40"/>
  <c r="BJ14" i="40"/>
  <c r="BJ15" i="40"/>
  <c r="BJ16" i="40"/>
  <c r="BJ17" i="40"/>
  <c r="BJ18" i="40"/>
  <c r="BJ19" i="40"/>
  <c r="BJ20" i="40"/>
  <c r="BJ21" i="40"/>
  <c r="BJ22" i="40"/>
  <c r="BJ23" i="40"/>
  <c r="BJ24" i="40"/>
  <c r="BJ25" i="40"/>
  <c r="BJ6" i="18"/>
  <c r="BJ6" i="26"/>
  <c r="BJ6" i="27"/>
  <c r="BJ6" i="29"/>
  <c r="BJ6" i="24"/>
  <c r="BJ6" i="34"/>
  <c r="BJ6" i="35"/>
  <c r="BJ6" i="36"/>
  <c r="BJ6" i="30"/>
  <c r="BJ6" i="31"/>
  <c r="BJ6" i="32"/>
  <c r="BJ6" i="33"/>
  <c r="BJ6" i="37"/>
  <c r="BJ6" i="42"/>
  <c r="BJ6" i="43"/>
  <c r="BJ6" i="38"/>
  <c r="BJ6" i="44"/>
  <c r="BJ6" i="41"/>
  <c r="BJ6" i="39"/>
  <c r="BJ6" i="40"/>
  <c r="BK44" i="25"/>
  <c r="BK45" i="25"/>
  <c r="BK46" i="25"/>
  <c r="BK47" i="25"/>
  <c r="BK48" i="25"/>
  <c r="BK49" i="25"/>
  <c r="BK50" i="25"/>
  <c r="BG44" i="25"/>
  <c r="BH44" i="25" a="1"/>
  <c r="BH44" i="25" s="1"/>
  <c r="BG45" i="25"/>
  <c r="BH45" i="25" a="1"/>
  <c r="BH45" i="25" s="1"/>
  <c r="BG46" i="25"/>
  <c r="BH46" i="25" a="1"/>
  <c r="BH46" i="25" s="1"/>
  <c r="BG47" i="25"/>
  <c r="BH47" i="25" a="1"/>
  <c r="BH47" i="25" s="1"/>
  <c r="BG48" i="25"/>
  <c r="BH48" i="25" a="1"/>
  <c r="BH48" i="25" s="1"/>
  <c r="BG49" i="25"/>
  <c r="BH49" i="25" a="1"/>
  <c r="BH49" i="25" s="1"/>
  <c r="BG50" i="25"/>
  <c r="BH50" i="25" a="1"/>
  <c r="BH50" i="25" s="1"/>
  <c r="AQ11" i="25" l="1"/>
  <c r="AQ19" i="25"/>
  <c r="AQ27" i="25"/>
  <c r="AQ35" i="25"/>
  <c r="AQ43" i="25"/>
  <c r="AQ10" i="25"/>
  <c r="AQ41" i="25"/>
  <c r="AQ12" i="25"/>
  <c r="AQ20" i="25"/>
  <c r="AQ28" i="25"/>
  <c r="AQ36" i="25"/>
  <c r="AQ44" i="25"/>
  <c r="AQ13" i="25"/>
  <c r="AQ21" i="25"/>
  <c r="AQ29" i="25"/>
  <c r="AQ37" i="25"/>
  <c r="AQ45" i="25"/>
  <c r="AQ33" i="25"/>
  <c r="AQ14" i="25"/>
  <c r="AQ22" i="25"/>
  <c r="AQ30" i="25"/>
  <c r="AQ38" i="25"/>
  <c r="AQ46" i="25"/>
  <c r="AQ15" i="25"/>
  <c r="AQ23" i="25"/>
  <c r="AQ31" i="25"/>
  <c r="AQ39" i="25"/>
  <c r="AQ47" i="25"/>
  <c r="AQ25" i="25"/>
  <c r="AQ16" i="25"/>
  <c r="AQ24" i="25"/>
  <c r="AQ32" i="25"/>
  <c r="AQ40" i="25"/>
  <c r="AQ48" i="25"/>
  <c r="AQ17" i="25"/>
  <c r="AQ18" i="25"/>
  <c r="AQ26" i="25"/>
  <c r="AQ34" i="25"/>
  <c r="AQ42" i="25"/>
  <c r="AQ50" i="25"/>
  <c r="AQ49" i="25"/>
  <c r="CC42" i="25"/>
  <c r="AH6" i="24"/>
  <c r="BW45" i="25"/>
  <c r="BW46" i="25"/>
  <c r="BW49" i="25"/>
  <c r="BW48" i="25"/>
  <c r="BW43" i="25"/>
  <c r="BP48" i="25"/>
  <c r="BP44" i="25"/>
  <c r="BW50" i="25"/>
  <c r="BW42" i="25"/>
  <c r="BW47" i="25"/>
  <c r="BP47" i="25"/>
  <c r="BW44" i="25"/>
  <c r="BP49" i="25"/>
  <c r="BP45" i="25"/>
  <c r="BP42" i="25"/>
  <c r="BP46" i="25"/>
  <c r="BP50" i="25"/>
  <c r="BP43" i="25"/>
  <c r="AE46" i="25"/>
  <c r="AE42" i="25"/>
  <c r="AE50" i="25"/>
  <c r="BC49" i="25"/>
  <c r="CC46" i="25"/>
  <c r="BI45" i="25"/>
  <c r="AE44" i="25"/>
  <c r="AE47" i="25"/>
  <c r="AE48" i="25"/>
  <c r="AE45" i="25"/>
  <c r="CC43" i="25"/>
  <c r="AE49" i="25"/>
  <c r="BI49" i="25"/>
  <c r="CC48" i="25"/>
  <c r="CC45" i="25"/>
  <c r="CC47" i="25"/>
  <c r="BC45" i="25"/>
  <c r="CC49" i="25"/>
  <c r="AE43" i="25"/>
  <c r="BC50" i="25"/>
  <c r="BC48" i="25"/>
  <c r="BC46" i="25"/>
  <c r="BC44" i="25"/>
  <c r="BC42" i="25"/>
  <c r="BC47" i="25"/>
  <c r="BC43" i="25"/>
  <c r="CC50" i="25"/>
  <c r="CC44" i="25"/>
  <c r="BI50" i="25"/>
  <c r="BI48" i="25"/>
  <c r="BI46" i="25"/>
  <c r="BI44" i="25"/>
  <c r="BI47" i="25"/>
  <c r="AR45" i="25" l="1"/>
  <c r="AR50" i="25"/>
  <c r="AR47" i="25"/>
  <c r="AR44" i="25"/>
  <c r="AR43" i="25"/>
  <c r="AR49" i="25"/>
  <c r="AR42" i="25"/>
  <c r="AR46" i="25"/>
  <c r="AR48" i="25"/>
  <c r="AH7" i="40" l="1"/>
  <c r="AH8" i="40"/>
  <c r="AH9" i="40"/>
  <c r="AH10" i="40"/>
  <c r="AH11" i="40"/>
  <c r="AH12" i="40"/>
  <c r="AH13" i="40"/>
  <c r="AH14" i="40"/>
  <c r="AH15" i="40"/>
  <c r="AH16" i="40"/>
  <c r="AH17" i="40"/>
  <c r="AH18" i="40"/>
  <c r="AH19" i="40"/>
  <c r="AH20" i="40"/>
  <c r="AH21" i="40"/>
  <c r="AH22" i="40"/>
  <c r="AH23" i="40"/>
  <c r="AH24" i="40"/>
  <c r="AH25" i="40"/>
  <c r="BE7" i="40"/>
  <c r="BE8" i="40"/>
  <c r="BE9" i="40"/>
  <c r="BE10" i="40"/>
  <c r="BE11" i="40"/>
  <c r="BE12" i="40"/>
  <c r="BE13" i="40"/>
  <c r="BE14" i="40"/>
  <c r="BE15" i="40"/>
  <c r="BE16" i="40"/>
  <c r="BE17" i="40"/>
  <c r="BE18" i="40"/>
  <c r="BE19" i="40"/>
  <c r="BE20" i="40"/>
  <c r="BE21" i="40"/>
  <c r="BE22" i="40"/>
  <c r="BE23" i="40"/>
  <c r="BE24" i="40"/>
  <c r="BE25" i="40"/>
  <c r="BE6" i="40"/>
  <c r="BN25" i="40"/>
  <c r="BD25" i="40"/>
  <c r="BC25" i="40"/>
  <c r="BB25" i="40"/>
  <c r="BA25" i="40"/>
  <c r="AZ25" i="40"/>
  <c r="AQ25" i="40"/>
  <c r="AM25" i="40"/>
  <c r="AL25" i="40"/>
  <c r="AK25" i="40"/>
  <c r="AJ25" i="40"/>
  <c r="AI25" i="40"/>
  <c r="AG25" i="40"/>
  <c r="AD25" i="40"/>
  <c r="AC25" i="40"/>
  <c r="AA25" i="40"/>
  <c r="Z25" i="40"/>
  <c r="Y25" i="40"/>
  <c r="AF25" i="40"/>
  <c r="BN24" i="40"/>
  <c r="BD24" i="40"/>
  <c r="BC24" i="40"/>
  <c r="BB24" i="40"/>
  <c r="BA24" i="40"/>
  <c r="AZ24" i="40"/>
  <c r="AQ24" i="40"/>
  <c r="AM24" i="40"/>
  <c r="AL24" i="40"/>
  <c r="AK24" i="40"/>
  <c r="AJ24" i="40"/>
  <c r="AI24" i="40"/>
  <c r="AG24" i="40"/>
  <c r="AD24" i="40"/>
  <c r="AC24" i="40"/>
  <c r="AA24" i="40"/>
  <c r="Z24" i="40"/>
  <c r="Y24" i="40"/>
  <c r="AW24" i="40"/>
  <c r="BN23" i="40"/>
  <c r="BD23" i="40"/>
  <c r="BC23" i="40"/>
  <c r="BB23" i="40"/>
  <c r="BA23" i="40"/>
  <c r="AZ23" i="40"/>
  <c r="AQ23" i="40"/>
  <c r="AM23" i="40"/>
  <c r="AL23" i="40"/>
  <c r="AK23" i="40"/>
  <c r="AJ23" i="40"/>
  <c r="AI23" i="40"/>
  <c r="AG23" i="40"/>
  <c r="AD23" i="40"/>
  <c r="AC23" i="40"/>
  <c r="AA23" i="40"/>
  <c r="Z23" i="40"/>
  <c r="Y23" i="40"/>
  <c r="AW23" i="40"/>
  <c r="BN22" i="40"/>
  <c r="BD22" i="40"/>
  <c r="BC22" i="40"/>
  <c r="BB22" i="40"/>
  <c r="BA22" i="40"/>
  <c r="AZ22" i="40"/>
  <c r="AQ22" i="40"/>
  <c r="AM22" i="40"/>
  <c r="AL22" i="40"/>
  <c r="AK22" i="40"/>
  <c r="AJ22" i="40"/>
  <c r="AI22" i="40"/>
  <c r="AG22" i="40"/>
  <c r="AD22" i="40"/>
  <c r="AC22" i="40"/>
  <c r="AA22" i="40"/>
  <c r="Z22" i="40"/>
  <c r="Y22" i="40"/>
  <c r="AW22" i="40"/>
  <c r="BN21" i="40"/>
  <c r="BD21" i="40"/>
  <c r="BC21" i="40"/>
  <c r="BB21" i="40"/>
  <c r="BA21" i="40"/>
  <c r="AZ21" i="40"/>
  <c r="AQ21" i="40"/>
  <c r="AM21" i="40"/>
  <c r="AL21" i="40"/>
  <c r="AK21" i="40"/>
  <c r="AJ21" i="40"/>
  <c r="AI21" i="40"/>
  <c r="AG21" i="40"/>
  <c r="AD21" i="40"/>
  <c r="AC21" i="40"/>
  <c r="AA21" i="40"/>
  <c r="Z21" i="40"/>
  <c r="Y21" i="40"/>
  <c r="AW21" i="40"/>
  <c r="BN20" i="40"/>
  <c r="BD20" i="40"/>
  <c r="BC20" i="40"/>
  <c r="BB20" i="40"/>
  <c r="BA20" i="40"/>
  <c r="AZ20" i="40"/>
  <c r="AQ20" i="40"/>
  <c r="AM20" i="40"/>
  <c r="AL20" i="40"/>
  <c r="AK20" i="40"/>
  <c r="AJ20" i="40"/>
  <c r="AI20" i="40"/>
  <c r="AG20" i="40"/>
  <c r="AD20" i="40"/>
  <c r="AC20" i="40"/>
  <c r="AA20" i="40"/>
  <c r="Z20" i="40"/>
  <c r="Y20" i="40"/>
  <c r="AF20" i="40"/>
  <c r="BN19" i="40"/>
  <c r="BD19" i="40"/>
  <c r="BC19" i="40"/>
  <c r="BB19" i="40"/>
  <c r="BA19" i="40"/>
  <c r="AZ19" i="40"/>
  <c r="AQ19" i="40"/>
  <c r="AM19" i="40"/>
  <c r="AL19" i="40"/>
  <c r="AK19" i="40"/>
  <c r="AJ19" i="40"/>
  <c r="AI19" i="40"/>
  <c r="AG19" i="40"/>
  <c r="AD19" i="40"/>
  <c r="AC19" i="40"/>
  <c r="AA19" i="40"/>
  <c r="Z19" i="40"/>
  <c r="Y19" i="40"/>
  <c r="AF19" i="40"/>
  <c r="BN18" i="40"/>
  <c r="BD18" i="40"/>
  <c r="BC18" i="40"/>
  <c r="BB18" i="40"/>
  <c r="BA18" i="40"/>
  <c r="AZ18" i="40"/>
  <c r="AQ18" i="40"/>
  <c r="AM18" i="40"/>
  <c r="AL18" i="40"/>
  <c r="AK18" i="40"/>
  <c r="AJ18" i="40"/>
  <c r="AI18" i="40"/>
  <c r="AG18" i="40"/>
  <c r="AD18" i="40"/>
  <c r="AC18" i="40"/>
  <c r="AA18" i="40"/>
  <c r="Z18" i="40"/>
  <c r="Y18" i="40"/>
  <c r="AF18" i="40"/>
  <c r="BN17" i="40"/>
  <c r="BD17" i="40"/>
  <c r="BC17" i="40"/>
  <c r="BB17" i="40"/>
  <c r="BA17" i="40"/>
  <c r="AZ17" i="40"/>
  <c r="AQ17" i="40"/>
  <c r="AM17" i="40"/>
  <c r="AL17" i="40"/>
  <c r="AK17" i="40"/>
  <c r="AJ17" i="40"/>
  <c r="AI17" i="40"/>
  <c r="AG17" i="40"/>
  <c r="AD17" i="40"/>
  <c r="AC17" i="40"/>
  <c r="AA17" i="40"/>
  <c r="Z17" i="40"/>
  <c r="Y17" i="40"/>
  <c r="AF17" i="40"/>
  <c r="BN16" i="40"/>
  <c r="BD16" i="40"/>
  <c r="BC16" i="40"/>
  <c r="BB16" i="40"/>
  <c r="BA16" i="40"/>
  <c r="AZ16" i="40"/>
  <c r="AQ16" i="40"/>
  <c r="AM16" i="40"/>
  <c r="AL16" i="40"/>
  <c r="AK16" i="40"/>
  <c r="AJ16" i="40"/>
  <c r="AI16" i="40"/>
  <c r="AG16" i="40"/>
  <c r="AD16" i="40"/>
  <c r="AC16" i="40"/>
  <c r="AA16" i="40"/>
  <c r="Z16" i="40"/>
  <c r="Y16" i="40"/>
  <c r="AF16" i="40"/>
  <c r="BN15" i="40"/>
  <c r="BD15" i="40"/>
  <c r="BC15" i="40"/>
  <c r="BB15" i="40"/>
  <c r="BA15" i="40"/>
  <c r="AZ15" i="40"/>
  <c r="AQ15" i="40"/>
  <c r="AM15" i="40"/>
  <c r="AL15" i="40"/>
  <c r="AK15" i="40"/>
  <c r="AJ15" i="40"/>
  <c r="AI15" i="40"/>
  <c r="AG15" i="40"/>
  <c r="AD15" i="40"/>
  <c r="AC15" i="40"/>
  <c r="AA15" i="40"/>
  <c r="Z15" i="40"/>
  <c r="Y15" i="40"/>
  <c r="AF15" i="40"/>
  <c r="BN14" i="40"/>
  <c r="BD14" i="40"/>
  <c r="BC14" i="40"/>
  <c r="BB14" i="40"/>
  <c r="BA14" i="40"/>
  <c r="AZ14" i="40"/>
  <c r="AQ14" i="40"/>
  <c r="AM14" i="40"/>
  <c r="AL14" i="40"/>
  <c r="AK14" i="40"/>
  <c r="AJ14" i="40"/>
  <c r="AI14" i="40"/>
  <c r="AG14" i="40"/>
  <c r="AD14" i="40"/>
  <c r="AC14" i="40"/>
  <c r="AA14" i="40"/>
  <c r="Z14" i="40"/>
  <c r="Y14" i="40"/>
  <c r="AW14" i="40"/>
  <c r="BN13" i="40"/>
  <c r="BD13" i="40"/>
  <c r="BC13" i="40"/>
  <c r="BB13" i="40"/>
  <c r="BA13" i="40"/>
  <c r="AZ13" i="40"/>
  <c r="AQ13" i="40"/>
  <c r="AM13" i="40"/>
  <c r="AL13" i="40"/>
  <c r="AK13" i="40"/>
  <c r="AJ13" i="40"/>
  <c r="AI13" i="40"/>
  <c r="AG13" i="40"/>
  <c r="AD13" i="40"/>
  <c r="AC13" i="40"/>
  <c r="AA13" i="40"/>
  <c r="Z13" i="40"/>
  <c r="Y13" i="40"/>
  <c r="AW13" i="40"/>
  <c r="BN12" i="40"/>
  <c r="BD12" i="40"/>
  <c r="BC12" i="40"/>
  <c r="BB12" i="40"/>
  <c r="BA12" i="40"/>
  <c r="AZ12" i="40"/>
  <c r="AQ12" i="40"/>
  <c r="AM12" i="40"/>
  <c r="AL12" i="40"/>
  <c r="AK12" i="40"/>
  <c r="AJ12" i="40"/>
  <c r="AI12" i="40"/>
  <c r="AG12" i="40"/>
  <c r="AD12" i="40"/>
  <c r="AC12" i="40"/>
  <c r="AA12" i="40"/>
  <c r="Z12" i="40"/>
  <c r="Y12" i="40"/>
  <c r="AF12" i="40"/>
  <c r="BN11" i="40"/>
  <c r="BD11" i="40"/>
  <c r="BC11" i="40"/>
  <c r="BB11" i="40"/>
  <c r="BA11" i="40"/>
  <c r="AZ11" i="40"/>
  <c r="AQ11" i="40"/>
  <c r="AM11" i="40"/>
  <c r="AL11" i="40"/>
  <c r="AK11" i="40"/>
  <c r="AJ11" i="40"/>
  <c r="AI11" i="40"/>
  <c r="AG11" i="40"/>
  <c r="AD11" i="40"/>
  <c r="AC11" i="40"/>
  <c r="AA11" i="40"/>
  <c r="Z11" i="40"/>
  <c r="Y11" i="40"/>
  <c r="AW11" i="40"/>
  <c r="BN10" i="40"/>
  <c r="BD10" i="40"/>
  <c r="BC10" i="40"/>
  <c r="BB10" i="40"/>
  <c r="BA10" i="40"/>
  <c r="AZ10" i="40"/>
  <c r="AQ10" i="40"/>
  <c r="AM10" i="40"/>
  <c r="AL10" i="40"/>
  <c r="AK10" i="40"/>
  <c r="AJ10" i="40"/>
  <c r="AI10" i="40"/>
  <c r="AG10" i="40"/>
  <c r="AD10" i="40"/>
  <c r="AC10" i="40"/>
  <c r="AA10" i="40"/>
  <c r="Z10" i="40"/>
  <c r="Y10" i="40"/>
  <c r="AF10" i="40"/>
  <c r="BN9" i="40"/>
  <c r="BD9" i="40"/>
  <c r="BC9" i="40"/>
  <c r="BB9" i="40"/>
  <c r="BA9" i="40"/>
  <c r="AZ9" i="40"/>
  <c r="AQ9" i="40"/>
  <c r="AM9" i="40"/>
  <c r="AL9" i="40"/>
  <c r="AK9" i="40"/>
  <c r="AJ9" i="40"/>
  <c r="AI9" i="40"/>
  <c r="AG9" i="40"/>
  <c r="AD9" i="40"/>
  <c r="AC9" i="40"/>
  <c r="AA9" i="40"/>
  <c r="Z9" i="40"/>
  <c r="Y9" i="40"/>
  <c r="AF9" i="40"/>
  <c r="BN8" i="40"/>
  <c r="BD8" i="40"/>
  <c r="BC8" i="40"/>
  <c r="BB8" i="40"/>
  <c r="BA8" i="40"/>
  <c r="AZ8" i="40"/>
  <c r="AQ8" i="40"/>
  <c r="AM8" i="40"/>
  <c r="AL8" i="40"/>
  <c r="AK8" i="40"/>
  <c r="AJ8" i="40"/>
  <c r="AI8" i="40"/>
  <c r="AG8" i="40"/>
  <c r="AD8" i="40"/>
  <c r="AC8" i="40"/>
  <c r="AA8" i="40"/>
  <c r="Z8" i="40"/>
  <c r="Y8" i="40"/>
  <c r="AF8" i="40"/>
  <c r="BN7" i="40"/>
  <c r="BD7" i="40"/>
  <c r="BC7" i="40"/>
  <c r="BB7" i="40"/>
  <c r="BA7" i="40"/>
  <c r="AZ7" i="40"/>
  <c r="AQ7" i="40"/>
  <c r="AM7" i="40"/>
  <c r="AL7" i="40"/>
  <c r="AK7" i="40"/>
  <c r="AJ7" i="40"/>
  <c r="AI7" i="40"/>
  <c r="AG7" i="40"/>
  <c r="AD7" i="40"/>
  <c r="AC7" i="40"/>
  <c r="AA7" i="40"/>
  <c r="Z7" i="40"/>
  <c r="Y7" i="40"/>
  <c r="AF7" i="40"/>
  <c r="BN6" i="40"/>
  <c r="BD6" i="40"/>
  <c r="BC6" i="40"/>
  <c r="BB6" i="40"/>
  <c r="BA6" i="40"/>
  <c r="AZ6" i="40"/>
  <c r="AQ6" i="40"/>
  <c r="AM6" i="40"/>
  <c r="AL6" i="40"/>
  <c r="AK6" i="40"/>
  <c r="AJ6" i="40"/>
  <c r="AI6" i="40"/>
  <c r="BM6" i="40" s="1"/>
  <c r="AH6" i="40" s="1"/>
  <c r="AG6" i="40"/>
  <c r="AD6" i="40"/>
  <c r="AC6" i="40"/>
  <c r="AA6" i="40"/>
  <c r="Z6" i="40"/>
  <c r="Y6" i="40"/>
  <c r="AW6" i="40"/>
  <c r="M2" i="40"/>
  <c r="I2" i="40"/>
  <c r="G2" i="40"/>
  <c r="BD7" i="39"/>
  <c r="BD8" i="39"/>
  <c r="BD9" i="39"/>
  <c r="BD10" i="39"/>
  <c r="BD11" i="39"/>
  <c r="BD12" i="39"/>
  <c r="BD13" i="39"/>
  <c r="BD14" i="39"/>
  <c r="BD15" i="39"/>
  <c r="BD16" i="39"/>
  <c r="BD17" i="39"/>
  <c r="BD18" i="39"/>
  <c r="BD19" i="39"/>
  <c r="BD20" i="39"/>
  <c r="BD21" i="39"/>
  <c r="BD22" i="39"/>
  <c r="BD23" i="39"/>
  <c r="BD24" i="39"/>
  <c r="BD25" i="39"/>
  <c r="BD6" i="39"/>
  <c r="BC7" i="39"/>
  <c r="BC8" i="39"/>
  <c r="BC9" i="39"/>
  <c r="BC10" i="39"/>
  <c r="BC11" i="39"/>
  <c r="BC12" i="39"/>
  <c r="BC13" i="39"/>
  <c r="BC14" i="39"/>
  <c r="BC15" i="39"/>
  <c r="BC16" i="39"/>
  <c r="BC17" i="39"/>
  <c r="BC18" i="39"/>
  <c r="BC19" i="39"/>
  <c r="BC20" i="39"/>
  <c r="BC21" i="39"/>
  <c r="BC22" i="39"/>
  <c r="BC23" i="39"/>
  <c r="BC24" i="39"/>
  <c r="BC25" i="39"/>
  <c r="BC6" i="39"/>
  <c r="AZ7" i="39"/>
  <c r="BA7" i="39"/>
  <c r="BB7" i="39"/>
  <c r="AZ8" i="39"/>
  <c r="BA8" i="39"/>
  <c r="BB8" i="39"/>
  <c r="AZ9" i="39"/>
  <c r="BA9" i="39"/>
  <c r="BB9" i="39"/>
  <c r="AZ10" i="39"/>
  <c r="BA10" i="39"/>
  <c r="BB10" i="39"/>
  <c r="AZ11" i="39"/>
  <c r="BA11" i="39"/>
  <c r="BB11" i="39"/>
  <c r="AZ12" i="39"/>
  <c r="BA12" i="39"/>
  <c r="BB12" i="39"/>
  <c r="AZ13" i="39"/>
  <c r="BA13" i="39"/>
  <c r="BB13" i="39"/>
  <c r="AZ14" i="39"/>
  <c r="BA14" i="39"/>
  <c r="BB14" i="39"/>
  <c r="AZ15" i="39"/>
  <c r="BA15" i="39"/>
  <c r="BB15" i="39"/>
  <c r="AZ16" i="39"/>
  <c r="BA16" i="39"/>
  <c r="BB16" i="39"/>
  <c r="AZ17" i="39"/>
  <c r="BA17" i="39"/>
  <c r="BB17" i="39"/>
  <c r="AZ18" i="39"/>
  <c r="BA18" i="39"/>
  <c r="BB18" i="39"/>
  <c r="AZ19" i="39"/>
  <c r="BA19" i="39"/>
  <c r="BB19" i="39"/>
  <c r="AZ20" i="39"/>
  <c r="BA20" i="39"/>
  <c r="BB20" i="39"/>
  <c r="AZ21" i="39"/>
  <c r="BA21" i="39"/>
  <c r="BB21" i="39"/>
  <c r="AZ22" i="39"/>
  <c r="BA22" i="39"/>
  <c r="BB22" i="39"/>
  <c r="AZ23" i="39"/>
  <c r="BA23" i="39"/>
  <c r="BB23" i="39"/>
  <c r="AZ24" i="39"/>
  <c r="BA24" i="39"/>
  <c r="BB24" i="39"/>
  <c r="AZ25" i="39"/>
  <c r="BA25" i="39"/>
  <c r="BB25" i="39"/>
  <c r="BB6" i="39"/>
  <c r="BA6" i="39"/>
  <c r="AZ6" i="39"/>
  <c r="AI7" i="39"/>
  <c r="AI8" i="39"/>
  <c r="AI9" i="39"/>
  <c r="AI10" i="39"/>
  <c r="AI11" i="39"/>
  <c r="AI12" i="39"/>
  <c r="AI13" i="39"/>
  <c r="AI14" i="39"/>
  <c r="AI15" i="39"/>
  <c r="AI16" i="39"/>
  <c r="AI17" i="39"/>
  <c r="AI18" i="39"/>
  <c r="AI19" i="39"/>
  <c r="AI20" i="39"/>
  <c r="AI21" i="39"/>
  <c r="AI22" i="39"/>
  <c r="AI23" i="39"/>
  <c r="AI24" i="39"/>
  <c r="AI25" i="39"/>
  <c r="AI6" i="39"/>
  <c r="BM25" i="39"/>
  <c r="AQ25" i="39"/>
  <c r="AM25" i="39"/>
  <c r="AL25" i="39"/>
  <c r="AK25" i="39"/>
  <c r="AJ25" i="39"/>
  <c r="AG25" i="39"/>
  <c r="AD25" i="39"/>
  <c r="AC25" i="39"/>
  <c r="AA25" i="39"/>
  <c r="Z25" i="39"/>
  <c r="Y25" i="39"/>
  <c r="AW25" i="39"/>
  <c r="BM24" i="39"/>
  <c r="AQ24" i="39"/>
  <c r="AM24" i="39"/>
  <c r="AL24" i="39"/>
  <c r="AK24" i="39"/>
  <c r="AJ24" i="39"/>
  <c r="AG24" i="39"/>
  <c r="AD24" i="39"/>
  <c r="AC24" i="39"/>
  <c r="AA24" i="39"/>
  <c r="Z24" i="39"/>
  <c r="Y24" i="39"/>
  <c r="AW24" i="39"/>
  <c r="BM23" i="39"/>
  <c r="AQ23" i="39"/>
  <c r="AM23" i="39"/>
  <c r="AL23" i="39"/>
  <c r="AK23" i="39"/>
  <c r="AJ23" i="39"/>
  <c r="AG23" i="39"/>
  <c r="AD23" i="39"/>
  <c r="AC23" i="39"/>
  <c r="AA23" i="39"/>
  <c r="Z23" i="39"/>
  <c r="Y23" i="39"/>
  <c r="AW23" i="39"/>
  <c r="BM22" i="39"/>
  <c r="AQ22" i="39"/>
  <c r="AM22" i="39"/>
  <c r="AL22" i="39"/>
  <c r="AK22" i="39"/>
  <c r="AJ22" i="39"/>
  <c r="AG22" i="39"/>
  <c r="AD22" i="39"/>
  <c r="AC22" i="39"/>
  <c r="AA22" i="39"/>
  <c r="Z22" i="39"/>
  <c r="Y22" i="39"/>
  <c r="AW22" i="39"/>
  <c r="BM21" i="39"/>
  <c r="AQ21" i="39"/>
  <c r="AM21" i="39"/>
  <c r="AL21" i="39"/>
  <c r="AK21" i="39"/>
  <c r="AJ21" i="39"/>
  <c r="AG21" i="39"/>
  <c r="AD21" i="39"/>
  <c r="AC21" i="39"/>
  <c r="AA21" i="39"/>
  <c r="Z21" i="39"/>
  <c r="Y21" i="39"/>
  <c r="AF21" i="39"/>
  <c r="BM20" i="39"/>
  <c r="AQ20" i="39"/>
  <c r="AM20" i="39"/>
  <c r="AL20" i="39"/>
  <c r="AK20" i="39"/>
  <c r="AJ20" i="39"/>
  <c r="AG20" i="39"/>
  <c r="AD20" i="39"/>
  <c r="AC20" i="39"/>
  <c r="AA20" i="39"/>
  <c r="Z20" i="39"/>
  <c r="Y20" i="39"/>
  <c r="AW20" i="39"/>
  <c r="BM19" i="39"/>
  <c r="AQ19" i="39"/>
  <c r="AM19" i="39"/>
  <c r="AL19" i="39"/>
  <c r="AK19" i="39"/>
  <c r="AJ19" i="39"/>
  <c r="AG19" i="39"/>
  <c r="AD19" i="39"/>
  <c r="AC19" i="39"/>
  <c r="AA19" i="39"/>
  <c r="Z19" i="39"/>
  <c r="Y19" i="39"/>
  <c r="AF19" i="39"/>
  <c r="BM18" i="39"/>
  <c r="AQ18" i="39"/>
  <c r="AM18" i="39"/>
  <c r="AL18" i="39"/>
  <c r="AK18" i="39"/>
  <c r="AJ18" i="39"/>
  <c r="AG18" i="39"/>
  <c r="AD18" i="39"/>
  <c r="AC18" i="39"/>
  <c r="AA18" i="39"/>
  <c r="Z18" i="39"/>
  <c r="Y18" i="39"/>
  <c r="AF18" i="39"/>
  <c r="BM17" i="39"/>
  <c r="AQ17" i="39"/>
  <c r="AM17" i="39"/>
  <c r="AL17" i="39"/>
  <c r="AK17" i="39"/>
  <c r="AJ17" i="39"/>
  <c r="AG17" i="39"/>
  <c r="AD17" i="39"/>
  <c r="AC17" i="39"/>
  <c r="AA17" i="39"/>
  <c r="Z17" i="39"/>
  <c r="Y17" i="39"/>
  <c r="AF17" i="39"/>
  <c r="BM16" i="39"/>
  <c r="AQ16" i="39"/>
  <c r="AM16" i="39"/>
  <c r="AL16" i="39"/>
  <c r="AK16" i="39"/>
  <c r="AJ16" i="39"/>
  <c r="AG16" i="39"/>
  <c r="AD16" i="39"/>
  <c r="AC16" i="39"/>
  <c r="AA16" i="39"/>
  <c r="Z16" i="39"/>
  <c r="Y16" i="39"/>
  <c r="AW16" i="39"/>
  <c r="BM15" i="39"/>
  <c r="AQ15" i="39"/>
  <c r="AM15" i="39"/>
  <c r="AL15" i="39"/>
  <c r="AK15" i="39"/>
  <c r="AJ15" i="39"/>
  <c r="AG15" i="39"/>
  <c r="AD15" i="39"/>
  <c r="AC15" i="39"/>
  <c r="AA15" i="39"/>
  <c r="Z15" i="39"/>
  <c r="Y15" i="39"/>
  <c r="AW15" i="39"/>
  <c r="BM14" i="39"/>
  <c r="AQ14" i="39"/>
  <c r="AM14" i="39"/>
  <c r="AL14" i="39"/>
  <c r="AK14" i="39"/>
  <c r="AJ14" i="39"/>
  <c r="AG14" i="39"/>
  <c r="AD14" i="39"/>
  <c r="AC14" i="39"/>
  <c r="AA14" i="39"/>
  <c r="Z14" i="39"/>
  <c r="Y14" i="39"/>
  <c r="AW14" i="39"/>
  <c r="BM13" i="39"/>
  <c r="AQ13" i="39"/>
  <c r="AM13" i="39"/>
  <c r="AL13" i="39"/>
  <c r="AK13" i="39"/>
  <c r="AJ13" i="39"/>
  <c r="AG13" i="39"/>
  <c r="AD13" i="39"/>
  <c r="AC13" i="39"/>
  <c r="AA13" i="39"/>
  <c r="Z13" i="39"/>
  <c r="Y13" i="39"/>
  <c r="AF13" i="39"/>
  <c r="BM12" i="39"/>
  <c r="AQ12" i="39"/>
  <c r="AM12" i="39"/>
  <c r="AL12" i="39"/>
  <c r="AK12" i="39"/>
  <c r="AJ12" i="39"/>
  <c r="AG12" i="39"/>
  <c r="AD12" i="39"/>
  <c r="AC12" i="39"/>
  <c r="AA12" i="39"/>
  <c r="Z12" i="39"/>
  <c r="Y12" i="39"/>
  <c r="AW12" i="39"/>
  <c r="BM11" i="39"/>
  <c r="AQ11" i="39"/>
  <c r="AM11" i="39"/>
  <c r="AL11" i="39"/>
  <c r="AK11" i="39"/>
  <c r="AJ11" i="39"/>
  <c r="AG11" i="39"/>
  <c r="AD11" i="39"/>
  <c r="AC11" i="39"/>
  <c r="AA11" i="39"/>
  <c r="Z11" i="39"/>
  <c r="Y11" i="39"/>
  <c r="AF11" i="39"/>
  <c r="BM10" i="39"/>
  <c r="AQ10" i="39"/>
  <c r="AM10" i="39"/>
  <c r="AL10" i="39"/>
  <c r="AK10" i="39"/>
  <c r="AJ10" i="39"/>
  <c r="AG10" i="39"/>
  <c r="AD10" i="39"/>
  <c r="AC10" i="39"/>
  <c r="AA10" i="39"/>
  <c r="Z10" i="39"/>
  <c r="Y10" i="39"/>
  <c r="AF10" i="39"/>
  <c r="BM9" i="39"/>
  <c r="AQ9" i="39"/>
  <c r="AM9" i="39"/>
  <c r="AL9" i="39"/>
  <c r="AK9" i="39"/>
  <c r="AJ9" i="39"/>
  <c r="AG9" i="39"/>
  <c r="AD9" i="39"/>
  <c r="AC9" i="39"/>
  <c r="AA9" i="39"/>
  <c r="Z9" i="39"/>
  <c r="Y9" i="39"/>
  <c r="AW9" i="39"/>
  <c r="BM8" i="39"/>
  <c r="AQ8" i="39"/>
  <c r="AM8" i="39"/>
  <c r="AL8" i="39"/>
  <c r="AK8" i="39"/>
  <c r="AJ8" i="39"/>
  <c r="AG8" i="39"/>
  <c r="AD8" i="39"/>
  <c r="AC8" i="39"/>
  <c r="AA8" i="39"/>
  <c r="Z8" i="39"/>
  <c r="Y8" i="39"/>
  <c r="AW8" i="39"/>
  <c r="BM7" i="39"/>
  <c r="AQ7" i="39"/>
  <c r="AM7" i="39"/>
  <c r="AL7" i="39"/>
  <c r="AK7" i="39"/>
  <c r="AJ7" i="39"/>
  <c r="AG7" i="39"/>
  <c r="AD7" i="39"/>
  <c r="AC7" i="39"/>
  <c r="AA7" i="39"/>
  <c r="Z7" i="39"/>
  <c r="Y7" i="39"/>
  <c r="AW7" i="39"/>
  <c r="BM6" i="39"/>
  <c r="AQ6" i="39"/>
  <c r="AM6" i="39"/>
  <c r="AL6" i="39"/>
  <c r="AK6" i="39"/>
  <c r="AJ6" i="39"/>
  <c r="AG6" i="39"/>
  <c r="AD6" i="39"/>
  <c r="AC6" i="39"/>
  <c r="AA6" i="39"/>
  <c r="Z6" i="39"/>
  <c r="Y6" i="39"/>
  <c r="AW6" i="39"/>
  <c r="N2" i="39"/>
  <c r="K2" i="39"/>
  <c r="I2" i="39"/>
  <c r="G2" i="39"/>
  <c r="AL7" i="41"/>
  <c r="AM7" i="41"/>
  <c r="AL8" i="41"/>
  <c r="AM8" i="41"/>
  <c r="AL9" i="41"/>
  <c r="AM9" i="41"/>
  <c r="AL10" i="41"/>
  <c r="AM10" i="41"/>
  <c r="AL11" i="41"/>
  <c r="AM11" i="41"/>
  <c r="AL12" i="41"/>
  <c r="AM12" i="41"/>
  <c r="AL13" i="41"/>
  <c r="AM13" i="41"/>
  <c r="AL14" i="41"/>
  <c r="AM14" i="41"/>
  <c r="AL15" i="41"/>
  <c r="AM15" i="41"/>
  <c r="AL16" i="41"/>
  <c r="AM16" i="41"/>
  <c r="AL17" i="41"/>
  <c r="AM17" i="41"/>
  <c r="AL18" i="41"/>
  <c r="AM18" i="41"/>
  <c r="AL19" i="41"/>
  <c r="AM19" i="41"/>
  <c r="AL20" i="41"/>
  <c r="AM20" i="41"/>
  <c r="AL21" i="41"/>
  <c r="AM21" i="41"/>
  <c r="AL22" i="41"/>
  <c r="AM22" i="41"/>
  <c r="AL23" i="41"/>
  <c r="AM23" i="41"/>
  <c r="AL24" i="41"/>
  <c r="AM24" i="41"/>
  <c r="AL25" i="41"/>
  <c r="AM25" i="41"/>
  <c r="AM6" i="41"/>
  <c r="AL6" i="41"/>
  <c r="BA7" i="41"/>
  <c r="BA8" i="41"/>
  <c r="BA9" i="41"/>
  <c r="BA10" i="41"/>
  <c r="BA11" i="41"/>
  <c r="BA12" i="41"/>
  <c r="BA13" i="41"/>
  <c r="BA14" i="41"/>
  <c r="BA15" i="41"/>
  <c r="BA16" i="41"/>
  <c r="BA17" i="41"/>
  <c r="BA18" i="41"/>
  <c r="BA19" i="41"/>
  <c r="BA20" i="41"/>
  <c r="BA21" i="41"/>
  <c r="BA22" i="41"/>
  <c r="BA23" i="41"/>
  <c r="BA24" i="41"/>
  <c r="BA25" i="41"/>
  <c r="BA6" i="41"/>
  <c r="BB7" i="41"/>
  <c r="BB8" i="41"/>
  <c r="BB9" i="41"/>
  <c r="BB10" i="41"/>
  <c r="BB11" i="41"/>
  <c r="BB12" i="41"/>
  <c r="BB13" i="41"/>
  <c r="BB14" i="41"/>
  <c r="BB15" i="41"/>
  <c r="BB16" i="41"/>
  <c r="BB17" i="41"/>
  <c r="BB18" i="41"/>
  <c r="BB19" i="41"/>
  <c r="BB20" i="41"/>
  <c r="BB21" i="41"/>
  <c r="BB22" i="41"/>
  <c r="BB23" i="41"/>
  <c r="BB24" i="41"/>
  <c r="BB25" i="41"/>
  <c r="BB6" i="41"/>
  <c r="BM25" i="41"/>
  <c r="BE25" i="41"/>
  <c r="AQ25" i="41"/>
  <c r="AK25" i="41"/>
  <c r="AJ25" i="41"/>
  <c r="AG25" i="41"/>
  <c r="AD25" i="41"/>
  <c r="AC25" i="41"/>
  <c r="AA25" i="41"/>
  <c r="Z25" i="41"/>
  <c r="Y25" i="41"/>
  <c r="AW25" i="41"/>
  <c r="BM24" i="41"/>
  <c r="BE24" i="41"/>
  <c r="AQ24" i="41"/>
  <c r="AK24" i="41"/>
  <c r="AJ24" i="41"/>
  <c r="AG24" i="41"/>
  <c r="AD24" i="41"/>
  <c r="AC24" i="41"/>
  <c r="AA24" i="41"/>
  <c r="Z24" i="41"/>
  <c r="Y24" i="41"/>
  <c r="AW24" i="41"/>
  <c r="BM23" i="41"/>
  <c r="BE23" i="41"/>
  <c r="AQ23" i="41"/>
  <c r="AK23" i="41"/>
  <c r="AJ23" i="41"/>
  <c r="AG23" i="41"/>
  <c r="AD23" i="41"/>
  <c r="AC23" i="41"/>
  <c r="AA23" i="41"/>
  <c r="Z23" i="41"/>
  <c r="Y23" i="41"/>
  <c r="AF23" i="41"/>
  <c r="BM22" i="41"/>
  <c r="BE22" i="41"/>
  <c r="AQ22" i="41"/>
  <c r="AK22" i="41"/>
  <c r="AJ22" i="41"/>
  <c r="AG22" i="41"/>
  <c r="AD22" i="41"/>
  <c r="AC22" i="41"/>
  <c r="AA22" i="41"/>
  <c r="Z22" i="41"/>
  <c r="Y22" i="41"/>
  <c r="AW22" i="41"/>
  <c r="BM21" i="41"/>
  <c r="BE21" i="41"/>
  <c r="AQ21" i="41"/>
  <c r="AK21" i="41"/>
  <c r="AJ21" i="41"/>
  <c r="AG21" i="41"/>
  <c r="AD21" i="41"/>
  <c r="AC21" i="41"/>
  <c r="AA21" i="41"/>
  <c r="Z21" i="41"/>
  <c r="Y21" i="41"/>
  <c r="AW21" i="41"/>
  <c r="BM20" i="41"/>
  <c r="BE20" i="41"/>
  <c r="AQ20" i="41"/>
  <c r="AK20" i="41"/>
  <c r="AJ20" i="41"/>
  <c r="AG20" i="41"/>
  <c r="AD20" i="41"/>
  <c r="AC20" i="41"/>
  <c r="AA20" i="41"/>
  <c r="Z20" i="41"/>
  <c r="Y20" i="41"/>
  <c r="AF20" i="41"/>
  <c r="BM19" i="41"/>
  <c r="BE19" i="41"/>
  <c r="AQ19" i="41"/>
  <c r="AK19" i="41"/>
  <c r="AJ19" i="41"/>
  <c r="AG19" i="41"/>
  <c r="AD19" i="41"/>
  <c r="AC19" i="41"/>
  <c r="AA19" i="41"/>
  <c r="Z19" i="41"/>
  <c r="Y19" i="41"/>
  <c r="AW19" i="41"/>
  <c r="BM18" i="41"/>
  <c r="BE18" i="41"/>
  <c r="AQ18" i="41"/>
  <c r="AK18" i="41"/>
  <c r="AJ18" i="41"/>
  <c r="AG18" i="41"/>
  <c r="AD18" i="41"/>
  <c r="AC18" i="41"/>
  <c r="AA18" i="41"/>
  <c r="Z18" i="41"/>
  <c r="Y18" i="41"/>
  <c r="AF18" i="41"/>
  <c r="BM17" i="41"/>
  <c r="BE17" i="41"/>
  <c r="AQ17" i="41"/>
  <c r="AK17" i="41"/>
  <c r="AJ17" i="41"/>
  <c r="AG17" i="41"/>
  <c r="AD17" i="41"/>
  <c r="AC17" i="41"/>
  <c r="AA17" i="41"/>
  <c r="Z17" i="41"/>
  <c r="Y17" i="41"/>
  <c r="AW17" i="41"/>
  <c r="BM16" i="41"/>
  <c r="BE16" i="41"/>
  <c r="AQ16" i="41"/>
  <c r="AK16" i="41"/>
  <c r="AJ16" i="41"/>
  <c r="AG16" i="41"/>
  <c r="AD16" i="41"/>
  <c r="AC16" i="41"/>
  <c r="AA16" i="41"/>
  <c r="Z16" i="41"/>
  <c r="Y16" i="41"/>
  <c r="AW16" i="41"/>
  <c r="BM15" i="41"/>
  <c r="BE15" i="41"/>
  <c r="AQ15" i="41"/>
  <c r="AK15" i="41"/>
  <c r="AJ15" i="41"/>
  <c r="AG15" i="41"/>
  <c r="AD15" i="41"/>
  <c r="AC15" i="41"/>
  <c r="AA15" i="41"/>
  <c r="Z15" i="41"/>
  <c r="Y15" i="41"/>
  <c r="AW15" i="41"/>
  <c r="BM14" i="41"/>
  <c r="BE14" i="41"/>
  <c r="AQ14" i="41"/>
  <c r="AK14" i="41"/>
  <c r="AJ14" i="41"/>
  <c r="AG14" i="41"/>
  <c r="AD14" i="41"/>
  <c r="AC14" i="41"/>
  <c r="AA14" i="41"/>
  <c r="Z14" i="41"/>
  <c r="Y14" i="41"/>
  <c r="AW14" i="41"/>
  <c r="BM13" i="41"/>
  <c r="BE13" i="41"/>
  <c r="AQ13" i="41"/>
  <c r="AK13" i="41"/>
  <c r="AJ13" i="41"/>
  <c r="AG13" i="41"/>
  <c r="AD13" i="41"/>
  <c r="AC13" i="41"/>
  <c r="AA13" i="41"/>
  <c r="Z13" i="41"/>
  <c r="Y13" i="41"/>
  <c r="AW13" i="41"/>
  <c r="BM12" i="41"/>
  <c r="BE12" i="41"/>
  <c r="AQ12" i="41"/>
  <c r="AK12" i="41"/>
  <c r="AJ12" i="41"/>
  <c r="AG12" i="41"/>
  <c r="AD12" i="41"/>
  <c r="AC12" i="41"/>
  <c r="AA12" i="41"/>
  <c r="Z12" i="41"/>
  <c r="Y12" i="41"/>
  <c r="AW12" i="41"/>
  <c r="BM11" i="41"/>
  <c r="BE11" i="41"/>
  <c r="AQ11" i="41"/>
  <c r="AK11" i="41"/>
  <c r="AJ11" i="41"/>
  <c r="AG11" i="41"/>
  <c r="AD11" i="41"/>
  <c r="AC11" i="41"/>
  <c r="AA11" i="41"/>
  <c r="Z11" i="41"/>
  <c r="Y11" i="41"/>
  <c r="AW11" i="41"/>
  <c r="BM10" i="41"/>
  <c r="BE10" i="41"/>
  <c r="AQ10" i="41"/>
  <c r="AK10" i="41"/>
  <c r="AJ10" i="41"/>
  <c r="AG10" i="41"/>
  <c r="AD10" i="41"/>
  <c r="AC10" i="41"/>
  <c r="AA10" i="41"/>
  <c r="Z10" i="41"/>
  <c r="Y10" i="41"/>
  <c r="AF10" i="41"/>
  <c r="BM9" i="41"/>
  <c r="BE9" i="41"/>
  <c r="AQ9" i="41"/>
  <c r="AK9" i="41"/>
  <c r="AJ9" i="41"/>
  <c r="AG9" i="41"/>
  <c r="AD9" i="41"/>
  <c r="AC9" i="41"/>
  <c r="AA9" i="41"/>
  <c r="Z9" i="41"/>
  <c r="Y9" i="41"/>
  <c r="AW9" i="41"/>
  <c r="BM8" i="41"/>
  <c r="BE8" i="41"/>
  <c r="AQ8" i="41"/>
  <c r="AK8" i="41"/>
  <c r="AJ8" i="41"/>
  <c r="AG8" i="41"/>
  <c r="AD8" i="41"/>
  <c r="AC8" i="41"/>
  <c r="AA8" i="41"/>
  <c r="Z8" i="41"/>
  <c r="Y8" i="41"/>
  <c r="AW8" i="41"/>
  <c r="BM7" i="41"/>
  <c r="BE7" i="41"/>
  <c r="AQ7" i="41"/>
  <c r="AK7" i="41"/>
  <c r="AJ7" i="41"/>
  <c r="AG7" i="41"/>
  <c r="AD7" i="41"/>
  <c r="AC7" i="41"/>
  <c r="AA7" i="41"/>
  <c r="Z7" i="41"/>
  <c r="Y7" i="41"/>
  <c r="AW7" i="41"/>
  <c r="BM6" i="41"/>
  <c r="AQ6" i="41"/>
  <c r="AK6" i="41"/>
  <c r="AJ6" i="41"/>
  <c r="AG6" i="41"/>
  <c r="AD6" i="41"/>
  <c r="AC6" i="41"/>
  <c r="AA6" i="41"/>
  <c r="Z6" i="41"/>
  <c r="Y6" i="41"/>
  <c r="AW6" i="41"/>
  <c r="P2" i="41"/>
  <c r="N2" i="41"/>
  <c r="I2" i="41"/>
  <c r="G2" i="41"/>
  <c r="BN25" i="44"/>
  <c r="BA25" i="44"/>
  <c r="AQ25" i="44"/>
  <c r="AJ25" i="44"/>
  <c r="BM25" i="44" s="1"/>
  <c r="AH25" i="44" s="1"/>
  <c r="AG25" i="44"/>
  <c r="AD25" i="44"/>
  <c r="AC25" i="44"/>
  <c r="AA25" i="44"/>
  <c r="Z25" i="44"/>
  <c r="Y25" i="44"/>
  <c r="AW25" i="44"/>
  <c r="BN24" i="44"/>
  <c r="BA24" i="44"/>
  <c r="AQ24" i="44"/>
  <c r="AJ24" i="44"/>
  <c r="BM24" i="44" s="1"/>
  <c r="AH24" i="44" s="1"/>
  <c r="AG24" i="44"/>
  <c r="AD24" i="44"/>
  <c r="AC24" i="44"/>
  <c r="AA24" i="44"/>
  <c r="Z24" i="44"/>
  <c r="Y24" i="44"/>
  <c r="AW24" i="44"/>
  <c r="BN23" i="44"/>
  <c r="BA23" i="44"/>
  <c r="AQ23" i="44"/>
  <c r="AJ23" i="44"/>
  <c r="BM23" i="44" s="1"/>
  <c r="AH23" i="44" s="1"/>
  <c r="AG23" i="44"/>
  <c r="AD23" i="44"/>
  <c r="AC23" i="44"/>
  <c r="AA23" i="44"/>
  <c r="Z23" i="44"/>
  <c r="Y23" i="44"/>
  <c r="AW23" i="44"/>
  <c r="BN22" i="44"/>
  <c r="BA22" i="44"/>
  <c r="AQ22" i="44"/>
  <c r="AJ22" i="44"/>
  <c r="BM22" i="44" s="1"/>
  <c r="AH22" i="44" s="1"/>
  <c r="AG22" i="44"/>
  <c r="AD22" i="44"/>
  <c r="AC22" i="44"/>
  <c r="AA22" i="44"/>
  <c r="Z22" i="44"/>
  <c r="Y22" i="44"/>
  <c r="AW22" i="44"/>
  <c r="BN21" i="44"/>
  <c r="BA21" i="44"/>
  <c r="AQ21" i="44"/>
  <c r="AJ21" i="44"/>
  <c r="BM21" i="44" s="1"/>
  <c r="AH21" i="44" s="1"/>
  <c r="AG21" i="44"/>
  <c r="AD21" i="44"/>
  <c r="AC21" i="44"/>
  <c r="AA21" i="44"/>
  <c r="Z21" i="44"/>
  <c r="Y21" i="44"/>
  <c r="AW21" i="44"/>
  <c r="BN20" i="44"/>
  <c r="BA20" i="44"/>
  <c r="AQ20" i="44"/>
  <c r="AJ20" i="44"/>
  <c r="BM20" i="44" s="1"/>
  <c r="AH20" i="44" s="1"/>
  <c r="AG20" i="44"/>
  <c r="AD20" i="44"/>
  <c r="AC20" i="44"/>
  <c r="AA20" i="44"/>
  <c r="Z20" i="44"/>
  <c r="Y20" i="44"/>
  <c r="AW20" i="44"/>
  <c r="BN19" i="44"/>
  <c r="BA19" i="44"/>
  <c r="AQ19" i="44"/>
  <c r="AJ19" i="44"/>
  <c r="BM19" i="44" s="1"/>
  <c r="AH19" i="44" s="1"/>
  <c r="AG19" i="44"/>
  <c r="AD19" i="44"/>
  <c r="AC19" i="44"/>
  <c r="AA19" i="44"/>
  <c r="Z19" i="44"/>
  <c r="Y19" i="44"/>
  <c r="AW19" i="44"/>
  <c r="BN18" i="44"/>
  <c r="BA18" i="44"/>
  <c r="AQ18" i="44"/>
  <c r="AJ18" i="44"/>
  <c r="BM18" i="44" s="1"/>
  <c r="AH18" i="44" s="1"/>
  <c r="AG18" i="44"/>
  <c r="AD18" i="44"/>
  <c r="AC18" i="44"/>
  <c r="AA18" i="44"/>
  <c r="Z18" i="44"/>
  <c r="Y18" i="44"/>
  <c r="BN17" i="44"/>
  <c r="BA17" i="44"/>
  <c r="AQ17" i="44"/>
  <c r="AJ17" i="44"/>
  <c r="BM17" i="44" s="1"/>
  <c r="AH17" i="44" s="1"/>
  <c r="AG17" i="44"/>
  <c r="AD17" i="44"/>
  <c r="AC17" i="44"/>
  <c r="AA17" i="44"/>
  <c r="Z17" i="44"/>
  <c r="Y17" i="44"/>
  <c r="AW17" i="44"/>
  <c r="BN16" i="44"/>
  <c r="BA16" i="44"/>
  <c r="AQ16" i="44"/>
  <c r="AJ16" i="44"/>
  <c r="BM16" i="44" s="1"/>
  <c r="AH16" i="44" s="1"/>
  <c r="AG16" i="44"/>
  <c r="AD16" i="44"/>
  <c r="AC16" i="44"/>
  <c r="AA16" i="44"/>
  <c r="Z16" i="44"/>
  <c r="Y16" i="44"/>
  <c r="AW16" i="44"/>
  <c r="BN15" i="44"/>
  <c r="BA15" i="44"/>
  <c r="AQ15" i="44"/>
  <c r="AJ15" i="44"/>
  <c r="BM15" i="44" s="1"/>
  <c r="AH15" i="44" s="1"/>
  <c r="AG15" i="44"/>
  <c r="AD15" i="44"/>
  <c r="AC15" i="44"/>
  <c r="AA15" i="44"/>
  <c r="Z15" i="44"/>
  <c r="Y15" i="44"/>
  <c r="AW15" i="44"/>
  <c r="BN14" i="44"/>
  <c r="BA14" i="44"/>
  <c r="AQ14" i="44"/>
  <c r="AJ14" i="44"/>
  <c r="BM14" i="44" s="1"/>
  <c r="AH14" i="44" s="1"/>
  <c r="AG14" i="44"/>
  <c r="AD14" i="44"/>
  <c r="AC14" i="44"/>
  <c r="AA14" i="44"/>
  <c r="Z14" i="44"/>
  <c r="Y14" i="44"/>
  <c r="AW14" i="44"/>
  <c r="BN13" i="44"/>
  <c r="BA13" i="44"/>
  <c r="AQ13" i="44"/>
  <c r="AJ13" i="44"/>
  <c r="BM13" i="44" s="1"/>
  <c r="AH13" i="44" s="1"/>
  <c r="AG13" i="44"/>
  <c r="AD13" i="44"/>
  <c r="AC13" i="44"/>
  <c r="AA13" i="44"/>
  <c r="Z13" i="44"/>
  <c r="Y13" i="44"/>
  <c r="AW13" i="44"/>
  <c r="BN12" i="44"/>
  <c r="BA12" i="44"/>
  <c r="AQ12" i="44"/>
  <c r="AJ12" i="44"/>
  <c r="BM12" i="44" s="1"/>
  <c r="AH12" i="44" s="1"/>
  <c r="AG12" i="44"/>
  <c r="AD12" i="44"/>
  <c r="AC12" i="44"/>
  <c r="AA12" i="44"/>
  <c r="Z12" i="44"/>
  <c r="Y12" i="44"/>
  <c r="AW12" i="44"/>
  <c r="BN11" i="44"/>
  <c r="BA11" i="44"/>
  <c r="AQ11" i="44"/>
  <c r="AJ11" i="44"/>
  <c r="BM11" i="44" s="1"/>
  <c r="AH11" i="44" s="1"/>
  <c r="AG11" i="44"/>
  <c r="AD11" i="44"/>
  <c r="AC11" i="44"/>
  <c r="AA11" i="44"/>
  <c r="Z11" i="44"/>
  <c r="Y11" i="44"/>
  <c r="AW11" i="44"/>
  <c r="BN10" i="44"/>
  <c r="BA10" i="44"/>
  <c r="AQ10" i="44"/>
  <c r="AJ10" i="44"/>
  <c r="BM10" i="44" s="1"/>
  <c r="AH10" i="44" s="1"/>
  <c r="AG10" i="44"/>
  <c r="AD10" i="44"/>
  <c r="AC10" i="44"/>
  <c r="AA10" i="44"/>
  <c r="Z10" i="44"/>
  <c r="Y10" i="44"/>
  <c r="BN9" i="44"/>
  <c r="BA9" i="44"/>
  <c r="AQ9" i="44"/>
  <c r="AJ9" i="44"/>
  <c r="BM9" i="44" s="1"/>
  <c r="AH9" i="44" s="1"/>
  <c r="AG9" i="44"/>
  <c r="AD9" i="44"/>
  <c r="AC9" i="44"/>
  <c r="AA9" i="44"/>
  <c r="Z9" i="44"/>
  <c r="Y9" i="44"/>
  <c r="AW9" i="44"/>
  <c r="BN8" i="44"/>
  <c r="BA8" i="44"/>
  <c r="AQ8" i="44"/>
  <c r="AJ8" i="44"/>
  <c r="BM8" i="44" s="1"/>
  <c r="AH8" i="44" s="1"/>
  <c r="AG8" i="44"/>
  <c r="AD8" i="44"/>
  <c r="AC8" i="44"/>
  <c r="AA8" i="44"/>
  <c r="Z8" i="44"/>
  <c r="Y8" i="44"/>
  <c r="BN7" i="44"/>
  <c r="BA7" i="44"/>
  <c r="AQ7" i="44"/>
  <c r="AJ7" i="44"/>
  <c r="BM7" i="44" s="1"/>
  <c r="AH7" i="44" s="1"/>
  <c r="AG7" i="44"/>
  <c r="AD7" i="44"/>
  <c r="AC7" i="44"/>
  <c r="AA7" i="44"/>
  <c r="Z7" i="44"/>
  <c r="Y7" i="44"/>
  <c r="AW7" i="44"/>
  <c r="BN6" i="44"/>
  <c r="BA6" i="44"/>
  <c r="AQ6" i="44"/>
  <c r="AJ6" i="44"/>
  <c r="BM6" i="44" s="1"/>
  <c r="AH6" i="44" s="1"/>
  <c r="AG6" i="44"/>
  <c r="AD6" i="44"/>
  <c r="AC6" i="44"/>
  <c r="AA6" i="44"/>
  <c r="Z6" i="44"/>
  <c r="Y6" i="44"/>
  <c r="AW6" i="44"/>
  <c r="BA7" i="38"/>
  <c r="BA8" i="38"/>
  <c r="BA9" i="38"/>
  <c r="BA10" i="38"/>
  <c r="BA11" i="38"/>
  <c r="BA12" i="38"/>
  <c r="BA13" i="38"/>
  <c r="BA14" i="38"/>
  <c r="BA15" i="38"/>
  <c r="BA16" i="38"/>
  <c r="BA17" i="38"/>
  <c r="BA18" i="38"/>
  <c r="BA19" i="38"/>
  <c r="BA20" i="38"/>
  <c r="BA21" i="38"/>
  <c r="BA22" i="38"/>
  <c r="BA23" i="38"/>
  <c r="BA24" i="38"/>
  <c r="BA25" i="38"/>
  <c r="BA6" i="38"/>
  <c r="AK7" i="38"/>
  <c r="AK8" i="38"/>
  <c r="AK9" i="38"/>
  <c r="AK10" i="38"/>
  <c r="AK11" i="38"/>
  <c r="AK12" i="38"/>
  <c r="AK13" i="38"/>
  <c r="AK14" i="38"/>
  <c r="AK15" i="38"/>
  <c r="AK16" i="38"/>
  <c r="AK17" i="38"/>
  <c r="AK18" i="38"/>
  <c r="AK19" i="38"/>
  <c r="AK20" i="38"/>
  <c r="AK21" i="38"/>
  <c r="AK22" i="38"/>
  <c r="AK23" i="38"/>
  <c r="AK24" i="38"/>
  <c r="AK25" i="38"/>
  <c r="AK6" i="38"/>
  <c r="AJ7" i="38"/>
  <c r="AJ8" i="38"/>
  <c r="AJ9" i="38"/>
  <c r="AJ10" i="38"/>
  <c r="AJ11" i="38"/>
  <c r="AJ12" i="38"/>
  <c r="AJ13" i="38"/>
  <c r="AJ14" i="38"/>
  <c r="AJ15" i="38"/>
  <c r="AJ16" i="38"/>
  <c r="AJ17" i="38"/>
  <c r="AJ18" i="38"/>
  <c r="AJ19" i="38"/>
  <c r="AJ20" i="38"/>
  <c r="AJ21" i="38"/>
  <c r="AJ22" i="38"/>
  <c r="AJ23" i="38"/>
  <c r="AJ24" i="38"/>
  <c r="AJ25" i="38"/>
  <c r="AJ6" i="38"/>
  <c r="Q2" i="38"/>
  <c r="O2" i="38"/>
  <c r="I2" i="38"/>
  <c r="G2" i="38"/>
  <c r="BM25" i="38"/>
  <c r="BE25" i="38"/>
  <c r="AQ25" i="38"/>
  <c r="AG25" i="38"/>
  <c r="AD25" i="38"/>
  <c r="AC25" i="38"/>
  <c r="AA25" i="38"/>
  <c r="Z25" i="38"/>
  <c r="Y25" i="38"/>
  <c r="AF25" i="38"/>
  <c r="BM24" i="38"/>
  <c r="BE24" i="38"/>
  <c r="AQ24" i="38"/>
  <c r="AG24" i="38"/>
  <c r="AD24" i="38"/>
  <c r="AC24" i="38"/>
  <c r="AA24" i="38"/>
  <c r="Z24" i="38"/>
  <c r="Y24" i="38"/>
  <c r="AF24" i="38"/>
  <c r="BM23" i="38"/>
  <c r="BE23" i="38"/>
  <c r="AQ23" i="38"/>
  <c r="AG23" i="38"/>
  <c r="AD23" i="38"/>
  <c r="AC23" i="38"/>
  <c r="AA23" i="38"/>
  <c r="Z23" i="38"/>
  <c r="Y23" i="38"/>
  <c r="AF23" i="38"/>
  <c r="BM22" i="38"/>
  <c r="BE22" i="38"/>
  <c r="AQ22" i="38"/>
  <c r="AG22" i="38"/>
  <c r="AD22" i="38"/>
  <c r="AC22" i="38"/>
  <c r="AA22" i="38"/>
  <c r="Z22" i="38"/>
  <c r="Y22" i="38"/>
  <c r="AW22" i="38"/>
  <c r="BM21" i="38"/>
  <c r="BE21" i="38"/>
  <c r="AQ21" i="38"/>
  <c r="AG21" i="38"/>
  <c r="AD21" i="38"/>
  <c r="AC21" i="38"/>
  <c r="AA21" i="38"/>
  <c r="Z21" i="38"/>
  <c r="Y21" i="38"/>
  <c r="AW21" i="38"/>
  <c r="BM20" i="38"/>
  <c r="BE20" i="38"/>
  <c r="AQ20" i="38"/>
  <c r="AG20" i="38"/>
  <c r="AD20" i="38"/>
  <c r="AC20" i="38"/>
  <c r="AA20" i="38"/>
  <c r="Z20" i="38"/>
  <c r="Y20" i="38"/>
  <c r="AW20" i="38"/>
  <c r="BM19" i="38"/>
  <c r="BE19" i="38"/>
  <c r="AQ19" i="38"/>
  <c r="AG19" i="38"/>
  <c r="AD19" i="38"/>
  <c r="AC19" i="38"/>
  <c r="AA19" i="38"/>
  <c r="Z19" i="38"/>
  <c r="Y19" i="38"/>
  <c r="AF19" i="38"/>
  <c r="BM18" i="38"/>
  <c r="BE18" i="38"/>
  <c r="AQ18" i="38"/>
  <c r="AG18" i="38"/>
  <c r="AD18" i="38"/>
  <c r="AC18" i="38"/>
  <c r="AA18" i="38"/>
  <c r="Z18" i="38"/>
  <c r="Y18" i="38"/>
  <c r="AW18" i="38"/>
  <c r="BM17" i="38"/>
  <c r="BE17" i="38"/>
  <c r="AQ17" i="38"/>
  <c r="AG17" i="38"/>
  <c r="AD17" i="38"/>
  <c r="AC17" i="38"/>
  <c r="AA17" i="38"/>
  <c r="Z17" i="38"/>
  <c r="Y17" i="38"/>
  <c r="AF17" i="38"/>
  <c r="BM16" i="38"/>
  <c r="BE16" i="38"/>
  <c r="AQ16" i="38"/>
  <c r="AG16" i="38"/>
  <c r="AD16" i="38"/>
  <c r="AC16" i="38"/>
  <c r="AA16" i="38"/>
  <c r="Z16" i="38"/>
  <c r="Y16" i="38"/>
  <c r="AW16" i="38"/>
  <c r="BM15" i="38"/>
  <c r="BE15" i="38"/>
  <c r="AQ15" i="38"/>
  <c r="AG15" i="38"/>
  <c r="AD15" i="38"/>
  <c r="AC15" i="38"/>
  <c r="AA15" i="38"/>
  <c r="Z15" i="38"/>
  <c r="Y15" i="38"/>
  <c r="AF15" i="38"/>
  <c r="BM14" i="38"/>
  <c r="BE14" i="38"/>
  <c r="AQ14" i="38"/>
  <c r="AG14" i="38"/>
  <c r="AD14" i="38"/>
  <c r="AC14" i="38"/>
  <c r="AA14" i="38"/>
  <c r="Z14" i="38"/>
  <c r="Y14" i="38"/>
  <c r="AW14" i="38"/>
  <c r="BM13" i="38"/>
  <c r="BE13" i="38"/>
  <c r="AQ13" i="38"/>
  <c r="AG13" i="38"/>
  <c r="AD13" i="38"/>
  <c r="AC13" i="38"/>
  <c r="AA13" i="38"/>
  <c r="Z13" i="38"/>
  <c r="Y13" i="38"/>
  <c r="AW13" i="38"/>
  <c r="BM12" i="38"/>
  <c r="BE12" i="38"/>
  <c r="AQ12" i="38"/>
  <c r="AG12" i="38"/>
  <c r="AD12" i="38"/>
  <c r="AC12" i="38"/>
  <c r="AA12" i="38"/>
  <c r="Z12" i="38"/>
  <c r="Y12" i="38"/>
  <c r="AW12" i="38"/>
  <c r="BM11" i="38"/>
  <c r="BE11" i="38"/>
  <c r="AQ11" i="38"/>
  <c r="AG11" i="38"/>
  <c r="AD11" i="38"/>
  <c r="AC11" i="38"/>
  <c r="AA11" i="38"/>
  <c r="Z11" i="38"/>
  <c r="Y11" i="38"/>
  <c r="AF11" i="38"/>
  <c r="BM10" i="38"/>
  <c r="BE10" i="38"/>
  <c r="AQ10" i="38"/>
  <c r="AG10" i="38"/>
  <c r="AD10" i="38"/>
  <c r="AC10" i="38"/>
  <c r="AA10" i="38"/>
  <c r="Z10" i="38"/>
  <c r="Y10" i="38"/>
  <c r="AW10" i="38"/>
  <c r="BM9" i="38"/>
  <c r="BE9" i="38"/>
  <c r="AQ9" i="38"/>
  <c r="AG9" i="38"/>
  <c r="AD9" i="38"/>
  <c r="AC9" i="38"/>
  <c r="AA9" i="38"/>
  <c r="Z9" i="38"/>
  <c r="Y9" i="38"/>
  <c r="AF9" i="38"/>
  <c r="BM8" i="38"/>
  <c r="BE8" i="38"/>
  <c r="AQ8" i="38"/>
  <c r="AG8" i="38"/>
  <c r="AD8" i="38"/>
  <c r="AC8" i="38"/>
  <c r="AA8" i="38"/>
  <c r="Z8" i="38"/>
  <c r="Y8" i="38"/>
  <c r="AF8" i="38"/>
  <c r="BM7" i="38"/>
  <c r="BE7" i="38"/>
  <c r="AQ7" i="38"/>
  <c r="AG7" i="38"/>
  <c r="AD7" i="38"/>
  <c r="AC7" i="38"/>
  <c r="AA7" i="38"/>
  <c r="Z7" i="38"/>
  <c r="Y7" i="38"/>
  <c r="AW7" i="38"/>
  <c r="BM6" i="38"/>
  <c r="AQ6" i="38"/>
  <c r="AG6" i="38"/>
  <c r="AD6" i="38"/>
  <c r="AC6" i="38"/>
  <c r="AA6" i="38"/>
  <c r="Z6" i="38"/>
  <c r="Y6" i="38"/>
  <c r="AF6" i="38"/>
  <c r="AA7" i="43"/>
  <c r="AA8" i="43"/>
  <c r="AA9" i="43"/>
  <c r="AA10" i="43"/>
  <c r="AA11" i="43"/>
  <c r="AA12" i="43"/>
  <c r="AA13" i="43"/>
  <c r="AA14" i="43"/>
  <c r="AA15" i="43"/>
  <c r="AA16" i="43"/>
  <c r="AA17" i="43"/>
  <c r="AA18" i="43"/>
  <c r="AA19" i="43"/>
  <c r="AA20" i="43"/>
  <c r="AA21" i="43"/>
  <c r="AA22" i="43"/>
  <c r="AA23" i="43"/>
  <c r="AA24" i="43"/>
  <c r="AA25" i="43"/>
  <c r="AA6" i="43"/>
  <c r="BM25" i="43"/>
  <c r="BE25" i="43"/>
  <c r="AQ25" i="43"/>
  <c r="AG25" i="43"/>
  <c r="AD25" i="43"/>
  <c r="AC25" i="43"/>
  <c r="Z25" i="43"/>
  <c r="Y25" i="43"/>
  <c r="AW25" i="43"/>
  <c r="BM24" i="43"/>
  <c r="BE24" i="43"/>
  <c r="AQ24" i="43"/>
  <c r="AG24" i="43"/>
  <c r="AD24" i="43"/>
  <c r="AC24" i="43"/>
  <c r="Z24" i="43"/>
  <c r="Y24" i="43"/>
  <c r="AF24" i="43"/>
  <c r="BM23" i="43"/>
  <c r="BE23" i="43"/>
  <c r="AQ23" i="43"/>
  <c r="AG23" i="43"/>
  <c r="AD23" i="43"/>
  <c r="AC23" i="43"/>
  <c r="Z23" i="43"/>
  <c r="Y23" i="43"/>
  <c r="AF23" i="43"/>
  <c r="BM22" i="43"/>
  <c r="BE22" i="43"/>
  <c r="AQ22" i="43"/>
  <c r="AG22" i="43"/>
  <c r="AD22" i="43"/>
  <c r="AC22" i="43"/>
  <c r="Z22" i="43"/>
  <c r="Y22" i="43"/>
  <c r="AW22" i="43"/>
  <c r="BM21" i="43"/>
  <c r="BE21" i="43"/>
  <c r="AQ21" i="43"/>
  <c r="AG21" i="43"/>
  <c r="AD21" i="43"/>
  <c r="AC21" i="43"/>
  <c r="Z21" i="43"/>
  <c r="Y21" i="43"/>
  <c r="AF21" i="43"/>
  <c r="BM20" i="43"/>
  <c r="BE20" i="43"/>
  <c r="AQ20" i="43"/>
  <c r="AG20" i="43"/>
  <c r="AD20" i="43"/>
  <c r="AC20" i="43"/>
  <c r="Z20" i="43"/>
  <c r="Y20" i="43"/>
  <c r="AW20" i="43"/>
  <c r="BM19" i="43"/>
  <c r="BE19" i="43"/>
  <c r="AQ19" i="43"/>
  <c r="AG19" i="43"/>
  <c r="AD19" i="43"/>
  <c r="AC19" i="43"/>
  <c r="Z19" i="43"/>
  <c r="Y19" i="43"/>
  <c r="AW19" i="43"/>
  <c r="BM18" i="43"/>
  <c r="BE18" i="43"/>
  <c r="AQ18" i="43"/>
  <c r="AG18" i="43"/>
  <c r="AD18" i="43"/>
  <c r="AC18" i="43"/>
  <c r="Z18" i="43"/>
  <c r="Y18" i="43"/>
  <c r="AF18" i="43"/>
  <c r="BM17" i="43"/>
  <c r="BE17" i="43"/>
  <c r="AQ17" i="43"/>
  <c r="AG17" i="43"/>
  <c r="AD17" i="43"/>
  <c r="AC17" i="43"/>
  <c r="Z17" i="43"/>
  <c r="Y17" i="43"/>
  <c r="AW17" i="43"/>
  <c r="BM16" i="43"/>
  <c r="BE16" i="43"/>
  <c r="AQ16" i="43"/>
  <c r="AG16" i="43"/>
  <c r="AD16" i="43"/>
  <c r="AC16" i="43"/>
  <c r="Z16" i="43"/>
  <c r="Y16" i="43"/>
  <c r="AW16" i="43"/>
  <c r="BM15" i="43"/>
  <c r="BE15" i="43"/>
  <c r="AQ15" i="43"/>
  <c r="AG15" i="43"/>
  <c r="AD15" i="43"/>
  <c r="AC15" i="43"/>
  <c r="Z15" i="43"/>
  <c r="Y15" i="43"/>
  <c r="AF15" i="43"/>
  <c r="BM14" i="43"/>
  <c r="BE14" i="43"/>
  <c r="AQ14" i="43"/>
  <c r="AG14" i="43"/>
  <c r="AD14" i="43"/>
  <c r="AC14" i="43"/>
  <c r="Z14" i="43"/>
  <c r="Y14" i="43"/>
  <c r="AF14" i="43"/>
  <c r="BM13" i="43"/>
  <c r="BE13" i="43"/>
  <c r="AQ13" i="43"/>
  <c r="AG13" i="43"/>
  <c r="AD13" i="43"/>
  <c r="AC13" i="43"/>
  <c r="Z13" i="43"/>
  <c r="Y13" i="43"/>
  <c r="AF13" i="43"/>
  <c r="BM12" i="43"/>
  <c r="BE12" i="43"/>
  <c r="AQ12" i="43"/>
  <c r="AG12" i="43"/>
  <c r="AD12" i="43"/>
  <c r="AC12" i="43"/>
  <c r="Z12" i="43"/>
  <c r="Y12" i="43"/>
  <c r="AW12" i="43"/>
  <c r="BM11" i="43"/>
  <c r="BE11" i="43"/>
  <c r="AQ11" i="43"/>
  <c r="AG11" i="43"/>
  <c r="AD11" i="43"/>
  <c r="AC11" i="43"/>
  <c r="Z11" i="43"/>
  <c r="Y11" i="43"/>
  <c r="AW11" i="43"/>
  <c r="BM10" i="43"/>
  <c r="BE10" i="43"/>
  <c r="AQ10" i="43"/>
  <c r="AG10" i="43"/>
  <c r="AD10" i="43"/>
  <c r="AC10" i="43"/>
  <c r="Z10" i="43"/>
  <c r="Y10" i="43"/>
  <c r="AF10" i="43"/>
  <c r="BM9" i="43"/>
  <c r="BE9" i="43"/>
  <c r="AQ9" i="43"/>
  <c r="AG9" i="43"/>
  <c r="AD9" i="43"/>
  <c r="AC9" i="43"/>
  <c r="Z9" i="43"/>
  <c r="Y9" i="43"/>
  <c r="AW9" i="43"/>
  <c r="BM8" i="43"/>
  <c r="BE8" i="43"/>
  <c r="AQ8" i="43"/>
  <c r="AG8" i="43"/>
  <c r="AD8" i="43"/>
  <c r="AC8" i="43"/>
  <c r="Z8" i="43"/>
  <c r="Y8" i="43"/>
  <c r="AW8" i="43"/>
  <c r="BM7" i="43"/>
  <c r="BE7" i="43"/>
  <c r="AQ7" i="43"/>
  <c r="AG7" i="43"/>
  <c r="AD7" i="43"/>
  <c r="AC7" i="43"/>
  <c r="Z7" i="43"/>
  <c r="Y7" i="43"/>
  <c r="AF7" i="43"/>
  <c r="BM6" i="43"/>
  <c r="AQ6" i="43"/>
  <c r="AG6" i="43"/>
  <c r="AD6" i="43"/>
  <c r="AC6" i="43"/>
  <c r="Z6" i="43"/>
  <c r="Y6" i="43"/>
  <c r="AF6" i="43"/>
  <c r="BM25" i="42"/>
  <c r="BE25" i="42"/>
  <c r="AQ25" i="42"/>
  <c r="AG25" i="42"/>
  <c r="AD25" i="42"/>
  <c r="AC25" i="42"/>
  <c r="AA25" i="42"/>
  <c r="Z25" i="42"/>
  <c r="Y25" i="42"/>
  <c r="AF25" i="42"/>
  <c r="BM24" i="42"/>
  <c r="BE24" i="42"/>
  <c r="AQ24" i="42"/>
  <c r="AG24" i="42"/>
  <c r="AD24" i="42"/>
  <c r="AC24" i="42"/>
  <c r="AA24" i="42"/>
  <c r="Z24" i="42"/>
  <c r="Y24" i="42"/>
  <c r="AF24" i="42"/>
  <c r="BM23" i="42"/>
  <c r="BE23" i="42"/>
  <c r="AQ23" i="42"/>
  <c r="AG23" i="42"/>
  <c r="AD23" i="42"/>
  <c r="AC23" i="42"/>
  <c r="AA23" i="42"/>
  <c r="Z23" i="42"/>
  <c r="Y23" i="42"/>
  <c r="AW23" i="42"/>
  <c r="BM22" i="42"/>
  <c r="BE22" i="42"/>
  <c r="AQ22" i="42"/>
  <c r="AG22" i="42"/>
  <c r="AD22" i="42"/>
  <c r="AC22" i="42"/>
  <c r="AA22" i="42"/>
  <c r="Z22" i="42"/>
  <c r="Y22" i="42"/>
  <c r="AF22" i="42"/>
  <c r="BM21" i="42"/>
  <c r="BE21" i="42"/>
  <c r="AQ21" i="42"/>
  <c r="AG21" i="42"/>
  <c r="AD21" i="42"/>
  <c r="AC21" i="42"/>
  <c r="AA21" i="42"/>
  <c r="Z21" i="42"/>
  <c r="Y21" i="42"/>
  <c r="AF21" i="42"/>
  <c r="BM20" i="42"/>
  <c r="BE20" i="42"/>
  <c r="AQ20" i="42"/>
  <c r="AG20" i="42"/>
  <c r="AD20" i="42"/>
  <c r="AC20" i="42"/>
  <c r="AA20" i="42"/>
  <c r="Z20" i="42"/>
  <c r="Y20" i="42"/>
  <c r="AW20" i="42"/>
  <c r="BM19" i="42"/>
  <c r="BE19" i="42"/>
  <c r="AQ19" i="42"/>
  <c r="AG19" i="42"/>
  <c r="AD19" i="42"/>
  <c r="AC19" i="42"/>
  <c r="AA19" i="42"/>
  <c r="Z19" i="42"/>
  <c r="Y19" i="42"/>
  <c r="AF19" i="42"/>
  <c r="BM18" i="42"/>
  <c r="BE18" i="42"/>
  <c r="AQ18" i="42"/>
  <c r="AG18" i="42"/>
  <c r="AD18" i="42"/>
  <c r="AC18" i="42"/>
  <c r="AA18" i="42"/>
  <c r="Z18" i="42"/>
  <c r="Y18" i="42"/>
  <c r="AF18" i="42"/>
  <c r="BM17" i="42"/>
  <c r="BE17" i="42"/>
  <c r="AQ17" i="42"/>
  <c r="AG17" i="42"/>
  <c r="AD17" i="42"/>
  <c r="AC17" i="42"/>
  <c r="AA17" i="42"/>
  <c r="Z17" i="42"/>
  <c r="Y17" i="42"/>
  <c r="AW17" i="42"/>
  <c r="BM16" i="42"/>
  <c r="BE16" i="42"/>
  <c r="AQ16" i="42"/>
  <c r="AG16" i="42"/>
  <c r="AD16" i="42"/>
  <c r="AC16" i="42"/>
  <c r="AA16" i="42"/>
  <c r="Z16" i="42"/>
  <c r="Y16" i="42"/>
  <c r="AF16" i="42"/>
  <c r="BM15" i="42"/>
  <c r="BE15" i="42"/>
  <c r="AQ15" i="42"/>
  <c r="AG15" i="42"/>
  <c r="AD15" i="42"/>
  <c r="AC15" i="42"/>
  <c r="AA15" i="42"/>
  <c r="Z15" i="42"/>
  <c r="Y15" i="42"/>
  <c r="AW15" i="42"/>
  <c r="BM14" i="42"/>
  <c r="BE14" i="42"/>
  <c r="AQ14" i="42"/>
  <c r="AG14" i="42"/>
  <c r="AD14" i="42"/>
  <c r="AC14" i="42"/>
  <c r="AA14" i="42"/>
  <c r="Z14" i="42"/>
  <c r="Y14" i="42"/>
  <c r="AF14" i="42"/>
  <c r="BM13" i="42"/>
  <c r="BE13" i="42"/>
  <c r="AQ13" i="42"/>
  <c r="AG13" i="42"/>
  <c r="AD13" i="42"/>
  <c r="AC13" i="42"/>
  <c r="AA13" i="42"/>
  <c r="Z13" i="42"/>
  <c r="Y13" i="42"/>
  <c r="AF13" i="42"/>
  <c r="BM12" i="42"/>
  <c r="BE12" i="42"/>
  <c r="AQ12" i="42"/>
  <c r="AG12" i="42"/>
  <c r="AD12" i="42"/>
  <c r="AC12" i="42"/>
  <c r="AA12" i="42"/>
  <c r="Z12" i="42"/>
  <c r="Y12" i="42"/>
  <c r="AW12" i="42"/>
  <c r="BM11" i="42"/>
  <c r="BE11" i="42"/>
  <c r="AQ11" i="42"/>
  <c r="AG11" i="42"/>
  <c r="AD11" i="42"/>
  <c r="AC11" i="42"/>
  <c r="AA11" i="42"/>
  <c r="Z11" i="42"/>
  <c r="Y11" i="42"/>
  <c r="AF11" i="42"/>
  <c r="BM10" i="42"/>
  <c r="BE10" i="42"/>
  <c r="AQ10" i="42"/>
  <c r="AG10" i="42"/>
  <c r="AD10" i="42"/>
  <c r="AC10" i="42"/>
  <c r="AA10" i="42"/>
  <c r="Z10" i="42"/>
  <c r="Y10" i="42"/>
  <c r="AF10" i="42"/>
  <c r="BM9" i="42"/>
  <c r="BE9" i="42"/>
  <c r="AQ9" i="42"/>
  <c r="AG9" i="42"/>
  <c r="AD9" i="42"/>
  <c r="AC9" i="42"/>
  <c r="AA9" i="42"/>
  <c r="Z9" i="42"/>
  <c r="Y9" i="42"/>
  <c r="AW9" i="42"/>
  <c r="BM8" i="42"/>
  <c r="BE8" i="42"/>
  <c r="AQ8" i="42"/>
  <c r="AG8" i="42"/>
  <c r="AD8" i="42"/>
  <c r="AC8" i="42"/>
  <c r="AA8" i="42"/>
  <c r="Z8" i="42"/>
  <c r="Y8" i="42"/>
  <c r="AF8" i="42"/>
  <c r="BM7" i="42"/>
  <c r="BE7" i="42"/>
  <c r="AQ7" i="42"/>
  <c r="AG7" i="42"/>
  <c r="AD7" i="42"/>
  <c r="AC7" i="42"/>
  <c r="AA7" i="42"/>
  <c r="Z7" i="42"/>
  <c r="Y7" i="42"/>
  <c r="AW7" i="42"/>
  <c r="BM6" i="42"/>
  <c r="AQ6" i="42"/>
  <c r="AG6" i="42"/>
  <c r="AD6" i="42"/>
  <c r="AC6" i="42"/>
  <c r="AA6" i="42"/>
  <c r="Z6" i="42"/>
  <c r="Y6" i="42"/>
  <c r="AF6" i="42"/>
  <c r="BE7" i="37"/>
  <c r="BE8" i="37"/>
  <c r="BE9" i="37"/>
  <c r="BE10" i="37"/>
  <c r="BE11" i="37"/>
  <c r="BE12" i="37"/>
  <c r="BE13" i="37"/>
  <c r="BE14" i="37"/>
  <c r="BE15" i="37"/>
  <c r="BE16" i="37"/>
  <c r="BE17" i="37"/>
  <c r="BE18" i="37"/>
  <c r="BE19" i="37"/>
  <c r="BE20" i="37"/>
  <c r="BE21" i="37"/>
  <c r="BE22" i="37"/>
  <c r="BE23" i="37"/>
  <c r="BE24" i="37"/>
  <c r="BE25" i="37"/>
  <c r="BE6" i="37"/>
  <c r="AI7" i="37"/>
  <c r="BL7" i="37" s="1"/>
  <c r="AH7" i="37" s="1"/>
  <c r="AI8" i="37"/>
  <c r="BL8" i="37" s="1"/>
  <c r="AH8" i="37" s="1"/>
  <c r="AI9" i="37"/>
  <c r="BL9" i="37" s="1"/>
  <c r="AH9" i="37" s="1"/>
  <c r="AI10" i="37"/>
  <c r="BL10" i="37" s="1"/>
  <c r="AH10" i="37" s="1"/>
  <c r="AI11" i="37"/>
  <c r="BL11" i="37" s="1"/>
  <c r="AH11" i="37" s="1"/>
  <c r="AI12" i="37"/>
  <c r="BL12" i="37" s="1"/>
  <c r="AH12" i="37" s="1"/>
  <c r="AI13" i="37"/>
  <c r="BL13" i="37" s="1"/>
  <c r="AH13" i="37" s="1"/>
  <c r="AI14" i="37"/>
  <c r="BL14" i="37" s="1"/>
  <c r="AH14" i="37" s="1"/>
  <c r="AI15" i="37"/>
  <c r="BL15" i="37" s="1"/>
  <c r="AH15" i="37" s="1"/>
  <c r="AI16" i="37"/>
  <c r="BL16" i="37" s="1"/>
  <c r="AH16" i="37" s="1"/>
  <c r="AI17" i="37"/>
  <c r="BL17" i="37" s="1"/>
  <c r="AH17" i="37" s="1"/>
  <c r="AI18" i="37"/>
  <c r="BL18" i="37" s="1"/>
  <c r="AH18" i="37" s="1"/>
  <c r="AI19" i="37"/>
  <c r="BL19" i="37" s="1"/>
  <c r="AH19" i="37" s="1"/>
  <c r="AI20" i="37"/>
  <c r="BL20" i="37" s="1"/>
  <c r="AH20" i="37" s="1"/>
  <c r="AI21" i="37"/>
  <c r="BL21" i="37" s="1"/>
  <c r="AH21" i="37" s="1"/>
  <c r="AI22" i="37"/>
  <c r="BL22" i="37" s="1"/>
  <c r="AH22" i="37" s="1"/>
  <c r="AI23" i="37"/>
  <c r="BL23" i="37" s="1"/>
  <c r="AH23" i="37" s="1"/>
  <c r="AI24" i="37"/>
  <c r="BL24" i="37" s="1"/>
  <c r="AH24" i="37" s="1"/>
  <c r="AI25" i="37"/>
  <c r="BL25" i="37" s="1"/>
  <c r="AH25" i="37" s="1"/>
  <c r="AI6" i="37"/>
  <c r="A10" i="28"/>
  <c r="BM25" i="37"/>
  <c r="AQ25" i="37"/>
  <c r="AG25" i="37"/>
  <c r="AD25" i="37"/>
  <c r="AC25" i="37"/>
  <c r="AA25" i="37"/>
  <c r="Z25" i="37"/>
  <c r="Y25" i="37"/>
  <c r="AW25" i="37"/>
  <c r="BM24" i="37"/>
  <c r="AQ24" i="37"/>
  <c r="AG24" i="37"/>
  <c r="AD24" i="37"/>
  <c r="AC24" i="37"/>
  <c r="AA24" i="37"/>
  <c r="Z24" i="37"/>
  <c r="Y24" i="37"/>
  <c r="AF24" i="37"/>
  <c r="BM23" i="37"/>
  <c r="AQ23" i="37"/>
  <c r="AG23" i="37"/>
  <c r="AD23" i="37"/>
  <c r="AC23" i="37"/>
  <c r="AA23" i="37"/>
  <c r="Z23" i="37"/>
  <c r="Y23" i="37"/>
  <c r="AF23" i="37"/>
  <c r="BM22" i="37"/>
  <c r="AQ22" i="37"/>
  <c r="AG22" i="37"/>
  <c r="AD22" i="37"/>
  <c r="AC22" i="37"/>
  <c r="AA22" i="37"/>
  <c r="Z22" i="37"/>
  <c r="Y22" i="37"/>
  <c r="AF22" i="37"/>
  <c r="BM21" i="37"/>
  <c r="AQ21" i="37"/>
  <c r="AG21" i="37"/>
  <c r="AD21" i="37"/>
  <c r="AC21" i="37"/>
  <c r="AA21" i="37"/>
  <c r="Z21" i="37"/>
  <c r="Y21" i="37"/>
  <c r="AF21" i="37"/>
  <c r="BM20" i="37"/>
  <c r="AQ20" i="37"/>
  <c r="AG20" i="37"/>
  <c r="AD20" i="37"/>
  <c r="AC20" i="37"/>
  <c r="AA20" i="37"/>
  <c r="Z20" i="37"/>
  <c r="Y20" i="37"/>
  <c r="AF20" i="37"/>
  <c r="BM19" i="37"/>
  <c r="AQ19" i="37"/>
  <c r="AG19" i="37"/>
  <c r="AD19" i="37"/>
  <c r="AC19" i="37"/>
  <c r="AA19" i="37"/>
  <c r="Z19" i="37"/>
  <c r="Y19" i="37"/>
  <c r="AW19" i="37"/>
  <c r="BM18" i="37"/>
  <c r="AQ18" i="37"/>
  <c r="AG18" i="37"/>
  <c r="AD18" i="37"/>
  <c r="AC18" i="37"/>
  <c r="AA18" i="37"/>
  <c r="Z18" i="37"/>
  <c r="Y18" i="37"/>
  <c r="AF18" i="37"/>
  <c r="BM17" i="37"/>
  <c r="AQ17" i="37"/>
  <c r="AG17" i="37"/>
  <c r="AD17" i="37"/>
  <c r="AC17" i="37"/>
  <c r="AA17" i="37"/>
  <c r="Z17" i="37"/>
  <c r="Y17" i="37"/>
  <c r="AW17" i="37"/>
  <c r="BM16" i="37"/>
  <c r="AQ16" i="37"/>
  <c r="AG16" i="37"/>
  <c r="AD16" i="37"/>
  <c r="AC16" i="37"/>
  <c r="AA16" i="37"/>
  <c r="Z16" i="37"/>
  <c r="Y16" i="37"/>
  <c r="AW16" i="37"/>
  <c r="BM15" i="37"/>
  <c r="AQ15" i="37"/>
  <c r="AG15" i="37"/>
  <c r="AD15" i="37"/>
  <c r="AC15" i="37"/>
  <c r="AA15" i="37"/>
  <c r="Z15" i="37"/>
  <c r="Y15" i="37"/>
  <c r="AF15" i="37"/>
  <c r="BM14" i="37"/>
  <c r="AQ14" i="37"/>
  <c r="AG14" i="37"/>
  <c r="AD14" i="37"/>
  <c r="AC14" i="37"/>
  <c r="AA14" i="37"/>
  <c r="Z14" i="37"/>
  <c r="Y14" i="37"/>
  <c r="AF14" i="37"/>
  <c r="BM13" i="37"/>
  <c r="AQ13" i="37"/>
  <c r="AG13" i="37"/>
  <c r="AD13" i="37"/>
  <c r="AC13" i="37"/>
  <c r="AA13" i="37"/>
  <c r="Z13" i="37"/>
  <c r="Y13" i="37"/>
  <c r="AF13" i="37"/>
  <c r="BM12" i="37"/>
  <c r="AQ12" i="37"/>
  <c r="AG12" i="37"/>
  <c r="AD12" i="37"/>
  <c r="AC12" i="37"/>
  <c r="AA12" i="37"/>
  <c r="Z12" i="37"/>
  <c r="Y12" i="37"/>
  <c r="AF12" i="37"/>
  <c r="BM11" i="37"/>
  <c r="AQ11" i="37"/>
  <c r="AG11" i="37"/>
  <c r="AD11" i="37"/>
  <c r="AC11" i="37"/>
  <c r="AA11" i="37"/>
  <c r="Z11" i="37"/>
  <c r="Y11" i="37"/>
  <c r="AF11" i="37"/>
  <c r="BM10" i="37"/>
  <c r="AQ10" i="37"/>
  <c r="AG10" i="37"/>
  <c r="AD10" i="37"/>
  <c r="AC10" i="37"/>
  <c r="AA10" i="37"/>
  <c r="Z10" i="37"/>
  <c r="Y10" i="37"/>
  <c r="AF10" i="37"/>
  <c r="BM9" i="37"/>
  <c r="AQ9" i="37"/>
  <c r="AG9" i="37"/>
  <c r="AD9" i="37"/>
  <c r="AC9" i="37"/>
  <c r="AA9" i="37"/>
  <c r="Z9" i="37"/>
  <c r="Y9" i="37"/>
  <c r="AF9" i="37"/>
  <c r="BM8" i="37"/>
  <c r="AQ8" i="37"/>
  <c r="AG8" i="37"/>
  <c r="AD8" i="37"/>
  <c r="AC8" i="37"/>
  <c r="AA8" i="37"/>
  <c r="Z8" i="37"/>
  <c r="Y8" i="37"/>
  <c r="AW8" i="37"/>
  <c r="BM7" i="37"/>
  <c r="AQ7" i="37"/>
  <c r="AG7" i="37"/>
  <c r="AD7" i="37"/>
  <c r="AC7" i="37"/>
  <c r="AA7" i="37"/>
  <c r="Z7" i="37"/>
  <c r="Y7" i="37"/>
  <c r="AW7" i="37"/>
  <c r="BM6" i="37"/>
  <c r="AQ6" i="37"/>
  <c r="AG6" i="37"/>
  <c r="AD6" i="37"/>
  <c r="AC6" i="37"/>
  <c r="AA6" i="37"/>
  <c r="Z6" i="37"/>
  <c r="Y6" i="37"/>
  <c r="AF6" i="37"/>
  <c r="E13" i="21"/>
  <c r="D13" i="21"/>
  <c r="C13" i="21"/>
  <c r="A22" i="28"/>
  <c r="A21" i="28"/>
  <c r="A20" i="28"/>
  <c r="B13" i="21"/>
  <c r="A13" i="21"/>
  <c r="E10" i="21"/>
  <c r="A19" i="28"/>
  <c r="A18" i="28"/>
  <c r="A17" i="28"/>
  <c r="A16" i="28"/>
  <c r="E4" i="21"/>
  <c r="A15" i="28"/>
  <c r="D7" i="21"/>
  <c r="A14" i="28"/>
  <c r="BN25" i="36"/>
  <c r="BE25" i="36"/>
  <c r="BB25" i="36"/>
  <c r="BA25" i="36"/>
  <c r="AZ25" i="36"/>
  <c r="AQ25" i="36"/>
  <c r="AI25" i="36"/>
  <c r="AG25" i="36"/>
  <c r="AD25" i="36"/>
  <c r="AC25" i="36"/>
  <c r="AA25" i="36"/>
  <c r="Z25" i="36"/>
  <c r="Y25" i="36"/>
  <c r="AF25" i="36"/>
  <c r="BN24" i="36"/>
  <c r="BE24" i="36"/>
  <c r="BB24" i="36"/>
  <c r="BA24" i="36"/>
  <c r="AZ24" i="36"/>
  <c r="AQ24" i="36"/>
  <c r="AI24" i="36"/>
  <c r="AG24" i="36"/>
  <c r="AD24" i="36"/>
  <c r="AC24" i="36"/>
  <c r="AA24" i="36"/>
  <c r="Z24" i="36"/>
  <c r="Y24" i="36"/>
  <c r="AF24" i="36"/>
  <c r="BN23" i="36"/>
  <c r="BE23" i="36"/>
  <c r="BB23" i="36"/>
  <c r="BA23" i="36"/>
  <c r="AZ23" i="36"/>
  <c r="AQ23" i="36"/>
  <c r="AI23" i="36"/>
  <c r="AG23" i="36"/>
  <c r="AD23" i="36"/>
  <c r="AC23" i="36"/>
  <c r="AA23" i="36"/>
  <c r="Z23" i="36"/>
  <c r="Y23" i="36"/>
  <c r="AW23" i="36"/>
  <c r="BN22" i="36"/>
  <c r="BE22" i="36"/>
  <c r="BB22" i="36"/>
  <c r="BA22" i="36"/>
  <c r="AZ22" i="36"/>
  <c r="AQ22" i="36"/>
  <c r="AI22" i="36"/>
  <c r="AG22" i="36"/>
  <c r="AD22" i="36"/>
  <c r="AC22" i="36"/>
  <c r="AA22" i="36"/>
  <c r="Z22" i="36"/>
  <c r="Y22" i="36"/>
  <c r="AF22" i="36"/>
  <c r="BN21" i="36"/>
  <c r="BE21" i="36"/>
  <c r="BB21" i="36"/>
  <c r="BA21" i="36"/>
  <c r="AZ21" i="36"/>
  <c r="AQ21" i="36"/>
  <c r="AI21" i="36"/>
  <c r="AG21" i="36"/>
  <c r="AD21" i="36"/>
  <c r="AC21" i="36"/>
  <c r="AA21" i="36"/>
  <c r="Z21" i="36"/>
  <c r="Y21" i="36"/>
  <c r="AW21" i="36"/>
  <c r="BN20" i="36"/>
  <c r="BE20" i="36"/>
  <c r="BB20" i="36"/>
  <c r="BA20" i="36"/>
  <c r="AZ20" i="36"/>
  <c r="AQ20" i="36"/>
  <c r="AI20" i="36"/>
  <c r="AG20" i="36"/>
  <c r="AD20" i="36"/>
  <c r="AC20" i="36"/>
  <c r="AA20" i="36"/>
  <c r="Z20" i="36"/>
  <c r="Y20" i="36"/>
  <c r="AF20" i="36"/>
  <c r="BN19" i="36"/>
  <c r="BE19" i="36"/>
  <c r="BB19" i="36"/>
  <c r="BA19" i="36"/>
  <c r="AZ19" i="36"/>
  <c r="AQ19" i="36"/>
  <c r="AI19" i="36"/>
  <c r="AG19" i="36"/>
  <c r="AD19" i="36"/>
  <c r="AC19" i="36"/>
  <c r="AA19" i="36"/>
  <c r="Z19" i="36"/>
  <c r="Y19" i="36"/>
  <c r="AW19" i="36"/>
  <c r="BN18" i="36"/>
  <c r="BE18" i="36"/>
  <c r="BB18" i="36"/>
  <c r="BA18" i="36"/>
  <c r="AZ18" i="36"/>
  <c r="AQ18" i="36"/>
  <c r="AI18" i="36"/>
  <c r="AG18" i="36"/>
  <c r="AD18" i="36"/>
  <c r="AC18" i="36"/>
  <c r="AA18" i="36"/>
  <c r="Z18" i="36"/>
  <c r="Y18" i="36"/>
  <c r="AF18" i="36"/>
  <c r="BN17" i="36"/>
  <c r="BE17" i="36"/>
  <c r="BB17" i="36"/>
  <c r="BA17" i="36"/>
  <c r="AZ17" i="36"/>
  <c r="AQ17" i="36"/>
  <c r="AI17" i="36"/>
  <c r="AG17" i="36"/>
  <c r="AD17" i="36"/>
  <c r="AC17" i="36"/>
  <c r="AA17" i="36"/>
  <c r="Z17" i="36"/>
  <c r="Y17" i="36"/>
  <c r="AF17" i="36"/>
  <c r="BN16" i="36"/>
  <c r="BE16" i="36"/>
  <c r="BB16" i="36"/>
  <c r="BA16" i="36"/>
  <c r="AZ16" i="36"/>
  <c r="AQ16" i="36"/>
  <c r="AI16" i="36"/>
  <c r="AG16" i="36"/>
  <c r="AD16" i="36"/>
  <c r="AC16" i="36"/>
  <c r="AA16" i="36"/>
  <c r="Z16" i="36"/>
  <c r="Y16" i="36"/>
  <c r="AF16" i="36"/>
  <c r="BN15" i="36"/>
  <c r="BE15" i="36"/>
  <c r="BB15" i="36"/>
  <c r="BA15" i="36"/>
  <c r="AZ15" i="36"/>
  <c r="AQ15" i="36"/>
  <c r="AI15" i="36"/>
  <c r="AG15" i="36"/>
  <c r="AD15" i="36"/>
  <c r="AC15" i="36"/>
  <c r="AA15" i="36"/>
  <c r="Z15" i="36"/>
  <c r="Y15" i="36"/>
  <c r="AW15" i="36"/>
  <c r="BN14" i="36"/>
  <c r="BE14" i="36"/>
  <c r="BB14" i="36"/>
  <c r="BA14" i="36"/>
  <c r="AZ14" i="36"/>
  <c r="AQ14" i="36"/>
  <c r="AI14" i="36"/>
  <c r="AG14" i="36"/>
  <c r="AD14" i="36"/>
  <c r="AC14" i="36"/>
  <c r="AA14" i="36"/>
  <c r="Z14" i="36"/>
  <c r="Y14" i="36"/>
  <c r="AF14" i="36"/>
  <c r="BN13" i="36"/>
  <c r="BE13" i="36"/>
  <c r="BB13" i="36"/>
  <c r="BA13" i="36"/>
  <c r="AZ13" i="36"/>
  <c r="AQ13" i="36"/>
  <c r="AI13" i="36"/>
  <c r="AG13" i="36"/>
  <c r="AD13" i="36"/>
  <c r="AC13" i="36"/>
  <c r="AA13" i="36"/>
  <c r="Z13" i="36"/>
  <c r="Y13" i="36"/>
  <c r="AW13" i="36"/>
  <c r="BN12" i="36"/>
  <c r="BE12" i="36"/>
  <c r="BB12" i="36"/>
  <c r="BA12" i="36"/>
  <c r="AZ12" i="36"/>
  <c r="AQ12" i="36"/>
  <c r="AI12" i="36"/>
  <c r="AG12" i="36"/>
  <c r="AD12" i="36"/>
  <c r="AC12" i="36"/>
  <c r="AA12" i="36"/>
  <c r="Z12" i="36"/>
  <c r="Y12" i="36"/>
  <c r="AF12" i="36"/>
  <c r="BN11" i="36"/>
  <c r="BE11" i="36"/>
  <c r="BB11" i="36"/>
  <c r="BA11" i="36"/>
  <c r="AZ11" i="36"/>
  <c r="AQ11" i="36"/>
  <c r="AI11" i="36"/>
  <c r="AG11" i="36"/>
  <c r="AD11" i="36"/>
  <c r="AC11" i="36"/>
  <c r="AA11" i="36"/>
  <c r="Z11" i="36"/>
  <c r="Y11" i="36"/>
  <c r="AW11" i="36"/>
  <c r="BN10" i="36"/>
  <c r="BE10" i="36"/>
  <c r="BB10" i="36"/>
  <c r="BA10" i="36"/>
  <c r="AZ10" i="36"/>
  <c r="AQ10" i="36"/>
  <c r="AI10" i="36"/>
  <c r="AG10" i="36"/>
  <c r="AD10" i="36"/>
  <c r="AC10" i="36"/>
  <c r="AA10" i="36"/>
  <c r="Z10" i="36"/>
  <c r="Y10" i="36"/>
  <c r="AF10" i="36"/>
  <c r="BN9" i="36"/>
  <c r="BE9" i="36"/>
  <c r="BB9" i="36"/>
  <c r="BA9" i="36"/>
  <c r="AZ9" i="36"/>
  <c r="AQ9" i="36"/>
  <c r="AI9" i="36"/>
  <c r="AG9" i="36"/>
  <c r="AD9" i="36"/>
  <c r="AC9" i="36"/>
  <c r="AA9" i="36"/>
  <c r="Z9" i="36"/>
  <c r="Y9" i="36"/>
  <c r="AW9" i="36"/>
  <c r="BN8" i="36"/>
  <c r="BE8" i="36"/>
  <c r="BB8" i="36"/>
  <c r="BA8" i="36"/>
  <c r="AZ8" i="36"/>
  <c r="AQ8" i="36"/>
  <c r="AI8" i="36"/>
  <c r="AG8" i="36"/>
  <c r="AD8" i="36"/>
  <c r="AC8" i="36"/>
  <c r="AA8" i="36"/>
  <c r="Z8" i="36"/>
  <c r="Y8" i="36"/>
  <c r="AW8" i="36"/>
  <c r="BN7" i="36"/>
  <c r="BE7" i="36"/>
  <c r="BB7" i="36"/>
  <c r="BA7" i="36"/>
  <c r="AZ7" i="36"/>
  <c r="AQ7" i="36"/>
  <c r="AI7" i="36"/>
  <c r="AG7" i="36"/>
  <c r="AD7" i="36"/>
  <c r="AC7" i="36"/>
  <c r="AA7" i="36"/>
  <c r="Z7" i="36"/>
  <c r="Y7" i="36"/>
  <c r="AF7" i="36"/>
  <c r="BN6" i="36"/>
  <c r="BE6" i="36"/>
  <c r="BB6" i="36"/>
  <c r="BA6" i="36"/>
  <c r="AZ6" i="36"/>
  <c r="AQ6" i="36"/>
  <c r="AI6" i="36"/>
  <c r="BM6" i="36" s="1"/>
  <c r="AH6" i="36" s="1"/>
  <c r="AG6" i="36"/>
  <c r="AD6" i="36"/>
  <c r="AC6" i="36"/>
  <c r="AA6" i="36"/>
  <c r="Z6" i="36"/>
  <c r="Y6" i="36"/>
  <c r="AF6" i="36"/>
  <c r="C7" i="21"/>
  <c r="AI7" i="35"/>
  <c r="AI8" i="35"/>
  <c r="AI9" i="35"/>
  <c r="AI10" i="35"/>
  <c r="AI11" i="35"/>
  <c r="AI12" i="35"/>
  <c r="AI13" i="35"/>
  <c r="AI14" i="35"/>
  <c r="AI15" i="35"/>
  <c r="AI16" i="35"/>
  <c r="AI17" i="35"/>
  <c r="AI18" i="35"/>
  <c r="AI19" i="35"/>
  <c r="AI20" i="35"/>
  <c r="AI21" i="35"/>
  <c r="AI22" i="35"/>
  <c r="AI23" i="35"/>
  <c r="AI24" i="35"/>
  <c r="AI25" i="35"/>
  <c r="AI6" i="35"/>
  <c r="BM6" i="35" s="1"/>
  <c r="AH6" i="35" s="1"/>
  <c r="BE7" i="35"/>
  <c r="BE8" i="35"/>
  <c r="BE9" i="35"/>
  <c r="BE10" i="35"/>
  <c r="BE11" i="35"/>
  <c r="BE12" i="35"/>
  <c r="BE13" i="35"/>
  <c r="BE14" i="35"/>
  <c r="BE15" i="35"/>
  <c r="BE16" i="35"/>
  <c r="BE17" i="35"/>
  <c r="BE18" i="35"/>
  <c r="BE19" i="35"/>
  <c r="BE20" i="35"/>
  <c r="BE21" i="35"/>
  <c r="BE22" i="35"/>
  <c r="BE23" i="35"/>
  <c r="BE24" i="35"/>
  <c r="BE25" i="35"/>
  <c r="BE6" i="35"/>
  <c r="BA7" i="35"/>
  <c r="BA8" i="35"/>
  <c r="BA9" i="35"/>
  <c r="BA10" i="35"/>
  <c r="BA11" i="35"/>
  <c r="BA12" i="35"/>
  <c r="BA13" i="35"/>
  <c r="BA14" i="35"/>
  <c r="BA15" i="35"/>
  <c r="BA16" i="35"/>
  <c r="BA17" i="35"/>
  <c r="BA18" i="35"/>
  <c r="BA19" i="35"/>
  <c r="BA20" i="35"/>
  <c r="BA21" i="35"/>
  <c r="BA22" i="35"/>
  <c r="BA23" i="35"/>
  <c r="BA24" i="35"/>
  <c r="BA25" i="35"/>
  <c r="BA6" i="35"/>
  <c r="BN25" i="35"/>
  <c r="BB25" i="35"/>
  <c r="AZ25" i="35"/>
  <c r="AG25" i="35"/>
  <c r="AD25" i="35"/>
  <c r="AC25" i="35"/>
  <c r="AA25" i="35"/>
  <c r="Z25" i="35"/>
  <c r="Y25" i="35"/>
  <c r="AW25" i="35"/>
  <c r="BN24" i="35"/>
  <c r="BB24" i="35"/>
  <c r="AZ24" i="35"/>
  <c r="AG24" i="35"/>
  <c r="AD24" i="35"/>
  <c r="AC24" i="35"/>
  <c r="AA24" i="35"/>
  <c r="Z24" i="35"/>
  <c r="Y24" i="35"/>
  <c r="AF24" i="35"/>
  <c r="BN23" i="35"/>
  <c r="BB23" i="35"/>
  <c r="AZ23" i="35"/>
  <c r="AG23" i="35"/>
  <c r="AD23" i="35"/>
  <c r="AC23" i="35"/>
  <c r="AA23" i="35"/>
  <c r="Z23" i="35"/>
  <c r="Y23" i="35"/>
  <c r="AF23" i="35"/>
  <c r="BN22" i="35"/>
  <c r="BB22" i="35"/>
  <c r="AZ22" i="35"/>
  <c r="AG22" i="35"/>
  <c r="AD22" i="35"/>
  <c r="AC22" i="35"/>
  <c r="AA22" i="35"/>
  <c r="Z22" i="35"/>
  <c r="Y22" i="35"/>
  <c r="AW22" i="35"/>
  <c r="BN21" i="35"/>
  <c r="BB21" i="35"/>
  <c r="AZ21" i="35"/>
  <c r="AG21" i="35"/>
  <c r="AD21" i="35"/>
  <c r="AC21" i="35"/>
  <c r="AA21" i="35"/>
  <c r="Z21" i="35"/>
  <c r="Y21" i="35"/>
  <c r="AW21" i="35"/>
  <c r="BN20" i="35"/>
  <c r="BB20" i="35"/>
  <c r="AZ20" i="35"/>
  <c r="AG20" i="35"/>
  <c r="AD20" i="35"/>
  <c r="AC20" i="35"/>
  <c r="AA20" i="35"/>
  <c r="Z20" i="35"/>
  <c r="Y20" i="35"/>
  <c r="AW20" i="35"/>
  <c r="BN19" i="35"/>
  <c r="BB19" i="35"/>
  <c r="AZ19" i="35"/>
  <c r="AG19" i="35"/>
  <c r="AD19" i="35"/>
  <c r="AC19" i="35"/>
  <c r="AA19" i="35"/>
  <c r="Z19" i="35"/>
  <c r="Y19" i="35"/>
  <c r="AW19" i="35"/>
  <c r="BN18" i="35"/>
  <c r="BB18" i="35"/>
  <c r="AZ18" i="35"/>
  <c r="AG18" i="35"/>
  <c r="AD18" i="35"/>
  <c r="AC18" i="35"/>
  <c r="AA18" i="35"/>
  <c r="Z18" i="35"/>
  <c r="Y18" i="35"/>
  <c r="AF18" i="35"/>
  <c r="BN17" i="35"/>
  <c r="BB17" i="35"/>
  <c r="AZ17" i="35"/>
  <c r="AG17" i="35"/>
  <c r="AD17" i="35"/>
  <c r="AC17" i="35"/>
  <c r="AA17" i="35"/>
  <c r="Z17" i="35"/>
  <c r="Y17" i="35"/>
  <c r="AF17" i="35"/>
  <c r="BN16" i="35"/>
  <c r="BB16" i="35"/>
  <c r="AZ16" i="35"/>
  <c r="AG16" i="35"/>
  <c r="AD16" i="35"/>
  <c r="AC16" i="35"/>
  <c r="AA16" i="35"/>
  <c r="Z16" i="35"/>
  <c r="Y16" i="35"/>
  <c r="AF16" i="35"/>
  <c r="BN15" i="35"/>
  <c r="BB15" i="35"/>
  <c r="AZ15" i="35"/>
  <c r="AG15" i="35"/>
  <c r="AD15" i="35"/>
  <c r="AC15" i="35"/>
  <c r="AA15" i="35"/>
  <c r="Z15" i="35"/>
  <c r="Y15" i="35"/>
  <c r="AF15" i="35"/>
  <c r="BN14" i="35"/>
  <c r="BB14" i="35"/>
  <c r="AZ14" i="35"/>
  <c r="AG14" i="35"/>
  <c r="AD14" i="35"/>
  <c r="AC14" i="35"/>
  <c r="AA14" i="35"/>
  <c r="Z14" i="35"/>
  <c r="Y14" i="35"/>
  <c r="AF14" i="35"/>
  <c r="BN13" i="35"/>
  <c r="BB13" i="35"/>
  <c r="AZ13" i="35"/>
  <c r="AG13" i="35"/>
  <c r="AD13" i="35"/>
  <c r="AC13" i="35"/>
  <c r="AA13" i="35"/>
  <c r="Z13" i="35"/>
  <c r="Y13" i="35"/>
  <c r="AW13" i="35"/>
  <c r="BN12" i="35"/>
  <c r="BB12" i="35"/>
  <c r="AZ12" i="35"/>
  <c r="AG12" i="35"/>
  <c r="AD12" i="35"/>
  <c r="AC12" i="35"/>
  <c r="AA12" i="35"/>
  <c r="Z12" i="35"/>
  <c r="Y12" i="35"/>
  <c r="AW12" i="35"/>
  <c r="BN11" i="35"/>
  <c r="BB11" i="35"/>
  <c r="AZ11" i="35"/>
  <c r="AG11" i="35"/>
  <c r="AD11" i="35"/>
  <c r="AC11" i="35"/>
  <c r="AA11" i="35"/>
  <c r="Z11" i="35"/>
  <c r="Y11" i="35"/>
  <c r="AW11" i="35"/>
  <c r="BN10" i="35"/>
  <c r="BB10" i="35"/>
  <c r="AZ10" i="35"/>
  <c r="AG10" i="35"/>
  <c r="AD10" i="35"/>
  <c r="AC10" i="35"/>
  <c r="AA10" i="35"/>
  <c r="Z10" i="35"/>
  <c r="Y10" i="35"/>
  <c r="AF10" i="35"/>
  <c r="BN9" i="35"/>
  <c r="BB9" i="35"/>
  <c r="AZ9" i="35"/>
  <c r="AG9" i="35"/>
  <c r="AD9" i="35"/>
  <c r="AC9" i="35"/>
  <c r="AA9" i="35"/>
  <c r="Z9" i="35"/>
  <c r="Y9" i="35"/>
  <c r="AF9" i="35"/>
  <c r="BN8" i="35"/>
  <c r="BB8" i="35"/>
  <c r="AZ8" i="35"/>
  <c r="AG8" i="35"/>
  <c r="AD8" i="35"/>
  <c r="AC8" i="35"/>
  <c r="AA8" i="35"/>
  <c r="Z8" i="35"/>
  <c r="Y8" i="35"/>
  <c r="AF8" i="35"/>
  <c r="BN7" i="35"/>
  <c r="BB7" i="35"/>
  <c r="AZ7" i="35"/>
  <c r="AG7" i="35"/>
  <c r="AD7" i="35"/>
  <c r="AC7" i="35"/>
  <c r="AA7" i="35"/>
  <c r="Z7" i="35"/>
  <c r="Y7" i="35"/>
  <c r="AF7" i="35"/>
  <c r="BN6" i="35"/>
  <c r="BB6" i="35"/>
  <c r="AZ6" i="35"/>
  <c r="AQ6" i="35"/>
  <c r="AG6" i="35"/>
  <c r="AD6" i="35"/>
  <c r="AC6" i="35"/>
  <c r="AA6" i="35"/>
  <c r="Z6" i="35"/>
  <c r="Y6" i="35"/>
  <c r="AF6" i="35"/>
  <c r="BM25" i="33"/>
  <c r="BE25" i="33"/>
  <c r="BA25" i="33"/>
  <c r="AQ25" i="33"/>
  <c r="AI25" i="33"/>
  <c r="AG25" i="33"/>
  <c r="AD25" i="33"/>
  <c r="AC25" i="33"/>
  <c r="AA25" i="33"/>
  <c r="Z25" i="33"/>
  <c r="Y25" i="33"/>
  <c r="AF25" i="33"/>
  <c r="BM24" i="33"/>
  <c r="BE24" i="33"/>
  <c r="BA24" i="33"/>
  <c r="AQ24" i="33"/>
  <c r="AI24" i="33"/>
  <c r="AG24" i="33"/>
  <c r="AD24" i="33"/>
  <c r="AC24" i="33"/>
  <c r="AA24" i="33"/>
  <c r="Z24" i="33"/>
  <c r="Y24" i="33"/>
  <c r="AF24" i="33"/>
  <c r="BM23" i="33"/>
  <c r="BE23" i="33"/>
  <c r="BA23" i="33"/>
  <c r="AQ23" i="33"/>
  <c r="AI23" i="33"/>
  <c r="AG23" i="33"/>
  <c r="AD23" i="33"/>
  <c r="AC23" i="33"/>
  <c r="AA23" i="33"/>
  <c r="Z23" i="33"/>
  <c r="Y23" i="33"/>
  <c r="AW23" i="33"/>
  <c r="BM22" i="33"/>
  <c r="BE22" i="33"/>
  <c r="BA22" i="33"/>
  <c r="AQ22" i="33"/>
  <c r="AI22" i="33"/>
  <c r="AG22" i="33"/>
  <c r="AD22" i="33"/>
  <c r="AC22" i="33"/>
  <c r="AA22" i="33"/>
  <c r="Z22" i="33"/>
  <c r="Y22" i="33"/>
  <c r="AF22" i="33"/>
  <c r="BM21" i="33"/>
  <c r="BE21" i="33"/>
  <c r="BA21" i="33"/>
  <c r="AQ21" i="33"/>
  <c r="AI21" i="33"/>
  <c r="AG21" i="33"/>
  <c r="AD21" i="33"/>
  <c r="AC21" i="33"/>
  <c r="AA21" i="33"/>
  <c r="Z21" i="33"/>
  <c r="Y21" i="33"/>
  <c r="AF21" i="33"/>
  <c r="BM20" i="33"/>
  <c r="BE20" i="33"/>
  <c r="BA20" i="33"/>
  <c r="AQ20" i="33"/>
  <c r="AI20" i="33"/>
  <c r="AG20" i="33"/>
  <c r="AD20" i="33"/>
  <c r="AC20" i="33"/>
  <c r="AA20" i="33"/>
  <c r="Z20" i="33"/>
  <c r="Y20" i="33"/>
  <c r="AF20" i="33"/>
  <c r="BM19" i="33"/>
  <c r="BE19" i="33"/>
  <c r="BA19" i="33"/>
  <c r="AQ19" i="33"/>
  <c r="AI19" i="33"/>
  <c r="AG19" i="33"/>
  <c r="AD19" i="33"/>
  <c r="AC19" i="33"/>
  <c r="AA19" i="33"/>
  <c r="Z19" i="33"/>
  <c r="Y19" i="33"/>
  <c r="AW19" i="33"/>
  <c r="BM18" i="33"/>
  <c r="BE18" i="33"/>
  <c r="BA18" i="33"/>
  <c r="AQ18" i="33"/>
  <c r="AI18" i="33"/>
  <c r="AG18" i="33"/>
  <c r="AD18" i="33"/>
  <c r="AC18" i="33"/>
  <c r="AA18" i="33"/>
  <c r="Z18" i="33"/>
  <c r="Y18" i="33"/>
  <c r="AF18" i="33"/>
  <c r="BM17" i="33"/>
  <c r="BE17" i="33"/>
  <c r="BA17" i="33"/>
  <c r="AQ17" i="33"/>
  <c r="AI17" i="33"/>
  <c r="AG17" i="33"/>
  <c r="AD17" i="33"/>
  <c r="AC17" i="33"/>
  <c r="AA17" i="33"/>
  <c r="Z17" i="33"/>
  <c r="Y17" i="33"/>
  <c r="AF17" i="33"/>
  <c r="BM16" i="33"/>
  <c r="BE16" i="33"/>
  <c r="BA16" i="33"/>
  <c r="AQ16" i="33"/>
  <c r="AI16" i="33"/>
  <c r="AG16" i="33"/>
  <c r="AD16" i="33"/>
  <c r="AC16" i="33"/>
  <c r="AA16" i="33"/>
  <c r="Z16" i="33"/>
  <c r="Y16" i="33"/>
  <c r="AF16" i="33"/>
  <c r="BM15" i="33"/>
  <c r="BE15" i="33"/>
  <c r="BA15" i="33"/>
  <c r="AQ15" i="33"/>
  <c r="AI15" i="33"/>
  <c r="AG15" i="33"/>
  <c r="AD15" i="33"/>
  <c r="AC15" i="33"/>
  <c r="AA15" i="33"/>
  <c r="Z15" i="33"/>
  <c r="Y15" i="33"/>
  <c r="AW15" i="33"/>
  <c r="BM14" i="33"/>
  <c r="BE14" i="33"/>
  <c r="BA14" i="33"/>
  <c r="AQ14" i="33"/>
  <c r="AI14" i="33"/>
  <c r="AG14" i="33"/>
  <c r="AD14" i="33"/>
  <c r="AC14" i="33"/>
  <c r="AA14" i="33"/>
  <c r="Z14" i="33"/>
  <c r="Y14" i="33"/>
  <c r="AF14" i="33"/>
  <c r="BM13" i="33"/>
  <c r="BE13" i="33"/>
  <c r="BA13" i="33"/>
  <c r="AQ13" i="33"/>
  <c r="AI13" i="33"/>
  <c r="AG13" i="33"/>
  <c r="AD13" i="33"/>
  <c r="AC13" i="33"/>
  <c r="AA13" i="33"/>
  <c r="Z13" i="33"/>
  <c r="Y13" i="33"/>
  <c r="AF13" i="33"/>
  <c r="BM12" i="33"/>
  <c r="BE12" i="33"/>
  <c r="BA12" i="33"/>
  <c r="AQ12" i="33"/>
  <c r="AI12" i="33"/>
  <c r="AG12" i="33"/>
  <c r="AD12" i="33"/>
  <c r="AC12" i="33"/>
  <c r="AA12" i="33"/>
  <c r="Z12" i="33"/>
  <c r="Y12" i="33"/>
  <c r="AF12" i="33"/>
  <c r="BM11" i="33"/>
  <c r="BE11" i="33"/>
  <c r="BA11" i="33"/>
  <c r="AQ11" i="33"/>
  <c r="AI11" i="33"/>
  <c r="AG11" i="33"/>
  <c r="AD11" i="33"/>
  <c r="AC11" i="33"/>
  <c r="AA11" i="33"/>
  <c r="Z11" i="33"/>
  <c r="Y11" i="33"/>
  <c r="AW11" i="33"/>
  <c r="BM10" i="33"/>
  <c r="BE10" i="33"/>
  <c r="BA10" i="33"/>
  <c r="AQ10" i="33"/>
  <c r="AI10" i="33"/>
  <c r="AG10" i="33"/>
  <c r="AD10" i="33"/>
  <c r="AC10" i="33"/>
  <c r="AA10" i="33"/>
  <c r="Z10" i="33"/>
  <c r="Y10" i="33"/>
  <c r="AF10" i="33"/>
  <c r="BM9" i="33"/>
  <c r="BE9" i="33"/>
  <c r="BA9" i="33"/>
  <c r="AQ9" i="33"/>
  <c r="AI9" i="33"/>
  <c r="AG9" i="33"/>
  <c r="AD9" i="33"/>
  <c r="AC9" i="33"/>
  <c r="AA9" i="33"/>
  <c r="Z9" i="33"/>
  <c r="Y9" i="33"/>
  <c r="AF9" i="33"/>
  <c r="BM8" i="33"/>
  <c r="BE8" i="33"/>
  <c r="BA8" i="33"/>
  <c r="AQ8" i="33"/>
  <c r="AI8" i="33"/>
  <c r="AG8" i="33"/>
  <c r="AD8" i="33"/>
  <c r="AC8" i="33"/>
  <c r="AA8" i="33"/>
  <c r="Z8" i="33"/>
  <c r="Y8" i="33"/>
  <c r="AF8" i="33"/>
  <c r="BM7" i="33"/>
  <c r="BE7" i="33"/>
  <c r="BA7" i="33"/>
  <c r="AQ7" i="33"/>
  <c r="AI7" i="33"/>
  <c r="AG7" i="33"/>
  <c r="AD7" i="33"/>
  <c r="AC7" i="33"/>
  <c r="AA7" i="33"/>
  <c r="Z7" i="33"/>
  <c r="Y7" i="33"/>
  <c r="AW7" i="33"/>
  <c r="BM6" i="33"/>
  <c r="BE6" i="33"/>
  <c r="BA6" i="33"/>
  <c r="AQ6" i="33"/>
  <c r="AI6" i="33"/>
  <c r="BL6" i="33" s="1"/>
  <c r="AH6" i="33" s="1"/>
  <c r="AG6" i="33"/>
  <c r="AD6" i="33"/>
  <c r="AC6" i="33"/>
  <c r="AA6" i="33"/>
  <c r="Z6" i="33"/>
  <c r="Y6" i="33"/>
  <c r="AF6" i="33"/>
  <c r="AI7" i="32"/>
  <c r="AI8" i="32"/>
  <c r="AI9" i="32"/>
  <c r="AI10" i="32"/>
  <c r="AI11" i="32"/>
  <c r="AI12" i="32"/>
  <c r="AI13" i="32"/>
  <c r="AI14" i="32"/>
  <c r="AI15" i="32"/>
  <c r="AI16" i="32"/>
  <c r="AI17" i="32"/>
  <c r="AI18" i="32"/>
  <c r="AI19" i="32"/>
  <c r="AI20" i="32"/>
  <c r="AI21" i="32"/>
  <c r="AI22" i="32"/>
  <c r="AI23" i="32"/>
  <c r="AI24" i="32"/>
  <c r="AI25" i="32"/>
  <c r="AI6" i="32"/>
  <c r="BL6" i="32" s="1"/>
  <c r="AH6" i="32" s="1"/>
  <c r="BE7" i="32"/>
  <c r="BE8" i="32"/>
  <c r="BE9" i="32"/>
  <c r="BE10" i="32"/>
  <c r="BE11" i="32"/>
  <c r="BE12" i="32"/>
  <c r="BE13" i="32"/>
  <c r="BE14" i="32"/>
  <c r="BE15" i="32"/>
  <c r="BE16" i="32"/>
  <c r="BE17" i="32"/>
  <c r="BE18" i="32"/>
  <c r="BE19" i="32"/>
  <c r="BE20" i="32"/>
  <c r="BE21" i="32"/>
  <c r="BE22" i="32"/>
  <c r="BE23" i="32"/>
  <c r="BE24" i="32"/>
  <c r="BE25" i="32"/>
  <c r="BE6" i="32"/>
  <c r="BM25" i="32"/>
  <c r="BA25" i="32"/>
  <c r="AQ25" i="32"/>
  <c r="AG25" i="32"/>
  <c r="AD25" i="32"/>
  <c r="AC25" i="32"/>
  <c r="AA25" i="32"/>
  <c r="Z25" i="32"/>
  <c r="Y25" i="32"/>
  <c r="AW25" i="32"/>
  <c r="BM24" i="32"/>
  <c r="BA24" i="32"/>
  <c r="AQ24" i="32"/>
  <c r="AG24" i="32"/>
  <c r="AD24" i="32"/>
  <c r="AC24" i="32"/>
  <c r="AA24" i="32"/>
  <c r="Z24" i="32"/>
  <c r="Y24" i="32"/>
  <c r="AW24" i="32"/>
  <c r="BM23" i="32"/>
  <c r="BA23" i="32"/>
  <c r="AQ23" i="32"/>
  <c r="AG23" i="32"/>
  <c r="AD23" i="32"/>
  <c r="AC23" i="32"/>
  <c r="AA23" i="32"/>
  <c r="Z23" i="32"/>
  <c r="Y23" i="32"/>
  <c r="AW23" i="32"/>
  <c r="BM22" i="32"/>
  <c r="BA22" i="32"/>
  <c r="AQ22" i="32"/>
  <c r="AG22" i="32"/>
  <c r="AD22" i="32"/>
  <c r="AC22" i="32"/>
  <c r="AA22" i="32"/>
  <c r="Z22" i="32"/>
  <c r="Y22" i="32"/>
  <c r="AF22" i="32"/>
  <c r="BM21" i="32"/>
  <c r="BA21" i="32"/>
  <c r="AQ21" i="32"/>
  <c r="AG21" i="32"/>
  <c r="AD21" i="32"/>
  <c r="AC21" i="32"/>
  <c r="AA21" i="32"/>
  <c r="Z21" i="32"/>
  <c r="Y21" i="32"/>
  <c r="AW21" i="32"/>
  <c r="BM20" i="32"/>
  <c r="BA20" i="32"/>
  <c r="AQ20" i="32"/>
  <c r="AG20" i="32"/>
  <c r="AD20" i="32"/>
  <c r="AC20" i="32"/>
  <c r="AA20" i="32"/>
  <c r="Z20" i="32"/>
  <c r="Y20" i="32"/>
  <c r="AW20" i="32"/>
  <c r="BM19" i="32"/>
  <c r="BA19" i="32"/>
  <c r="AQ19" i="32"/>
  <c r="AG19" i="32"/>
  <c r="AD19" i="32"/>
  <c r="AC19" i="32"/>
  <c r="AA19" i="32"/>
  <c r="Z19" i="32"/>
  <c r="Y19" i="32"/>
  <c r="AW19" i="32"/>
  <c r="BM18" i="32"/>
  <c r="BA18" i="32"/>
  <c r="AQ18" i="32"/>
  <c r="AG18" i="32"/>
  <c r="AD18" i="32"/>
  <c r="AC18" i="32"/>
  <c r="AA18" i="32"/>
  <c r="Z18" i="32"/>
  <c r="Y18" i="32"/>
  <c r="AW18" i="32"/>
  <c r="BM17" i="32"/>
  <c r="BA17" i="32"/>
  <c r="AQ17" i="32"/>
  <c r="AG17" i="32"/>
  <c r="AD17" i="32"/>
  <c r="AC17" i="32"/>
  <c r="AA17" i="32"/>
  <c r="Z17" i="32"/>
  <c r="Y17" i="32"/>
  <c r="AW17" i="32"/>
  <c r="BM16" i="32"/>
  <c r="BA16" i="32"/>
  <c r="AQ16" i="32"/>
  <c r="AG16" i="32"/>
  <c r="AD16" i="32"/>
  <c r="AC16" i="32"/>
  <c r="AA16" i="32"/>
  <c r="Z16" i="32"/>
  <c r="Y16" i="32"/>
  <c r="AW16" i="32"/>
  <c r="BM15" i="32"/>
  <c r="BA15" i="32"/>
  <c r="AQ15" i="32"/>
  <c r="AG15" i="32"/>
  <c r="AD15" i="32"/>
  <c r="AC15" i="32"/>
  <c r="AA15" i="32"/>
  <c r="Z15" i="32"/>
  <c r="Y15" i="32"/>
  <c r="AW15" i="32"/>
  <c r="BM14" i="32"/>
  <c r="BA14" i="32"/>
  <c r="AQ14" i="32"/>
  <c r="AG14" i="32"/>
  <c r="AD14" i="32"/>
  <c r="AC14" i="32"/>
  <c r="AA14" i="32"/>
  <c r="Z14" i="32"/>
  <c r="Y14" i="32"/>
  <c r="AF14" i="32"/>
  <c r="BM13" i="32"/>
  <c r="BA13" i="32"/>
  <c r="AQ13" i="32"/>
  <c r="AG13" i="32"/>
  <c r="AD13" i="32"/>
  <c r="AC13" i="32"/>
  <c r="AA13" i="32"/>
  <c r="Z13" i="32"/>
  <c r="Y13" i="32"/>
  <c r="AW13" i="32"/>
  <c r="BM12" i="32"/>
  <c r="BA12" i="32"/>
  <c r="AQ12" i="32"/>
  <c r="AG12" i="32"/>
  <c r="AD12" i="32"/>
  <c r="AC12" i="32"/>
  <c r="AA12" i="32"/>
  <c r="Z12" i="32"/>
  <c r="Y12" i="32"/>
  <c r="AW12" i="32"/>
  <c r="BM11" i="32"/>
  <c r="BA11" i="32"/>
  <c r="AQ11" i="32"/>
  <c r="AG11" i="32"/>
  <c r="AD11" i="32"/>
  <c r="AC11" i="32"/>
  <c r="AA11" i="32"/>
  <c r="Z11" i="32"/>
  <c r="Y11" i="32"/>
  <c r="AW11" i="32"/>
  <c r="BM10" i="32"/>
  <c r="BA10" i="32"/>
  <c r="AQ10" i="32"/>
  <c r="AG10" i="32"/>
  <c r="AD10" i="32"/>
  <c r="AC10" i="32"/>
  <c r="AA10" i="32"/>
  <c r="Z10" i="32"/>
  <c r="Y10" i="32"/>
  <c r="AF10" i="32"/>
  <c r="BM9" i="32"/>
  <c r="BA9" i="32"/>
  <c r="AQ9" i="32"/>
  <c r="AG9" i="32"/>
  <c r="AD9" i="32"/>
  <c r="AC9" i="32"/>
  <c r="AA9" i="32"/>
  <c r="Z9" i="32"/>
  <c r="Y9" i="32"/>
  <c r="AW9" i="32"/>
  <c r="BM8" i="32"/>
  <c r="BA8" i="32"/>
  <c r="AQ8" i="32"/>
  <c r="AG8" i="32"/>
  <c r="AD8" i="32"/>
  <c r="AC8" i="32"/>
  <c r="AA8" i="32"/>
  <c r="Z8" i="32"/>
  <c r="Y8" i="32"/>
  <c r="AW8" i="32"/>
  <c r="BM7" i="32"/>
  <c r="BA7" i="32"/>
  <c r="AQ7" i="32"/>
  <c r="AG7" i="32"/>
  <c r="AD7" i="32"/>
  <c r="AC7" i="32"/>
  <c r="AA7" i="32"/>
  <c r="Z7" i="32"/>
  <c r="Y7" i="32"/>
  <c r="AW7" i="32"/>
  <c r="BM6" i="32"/>
  <c r="BA6" i="32"/>
  <c r="AQ6" i="32"/>
  <c r="AG6" i="32"/>
  <c r="AD6" i="32"/>
  <c r="AC6" i="32"/>
  <c r="AA6" i="32"/>
  <c r="Z6" i="32"/>
  <c r="Y6" i="32"/>
  <c r="AF6" i="32"/>
  <c r="BM25" i="31"/>
  <c r="BA25" i="31"/>
  <c r="AQ25" i="31"/>
  <c r="AG25" i="31"/>
  <c r="AD25" i="31"/>
  <c r="AC25" i="31"/>
  <c r="AA25" i="31"/>
  <c r="Z25" i="31"/>
  <c r="Y25" i="31"/>
  <c r="AW25" i="31"/>
  <c r="BM24" i="31"/>
  <c r="BA24" i="31"/>
  <c r="AQ24" i="31"/>
  <c r="AG24" i="31"/>
  <c r="AD24" i="31"/>
  <c r="AC24" i="31"/>
  <c r="AA24" i="31"/>
  <c r="Z24" i="31"/>
  <c r="Y24" i="31"/>
  <c r="AW24" i="31"/>
  <c r="BM23" i="31"/>
  <c r="BA23" i="31"/>
  <c r="AQ23" i="31"/>
  <c r="AG23" i="31"/>
  <c r="AD23" i="31"/>
  <c r="AC23" i="31"/>
  <c r="AA23" i="31"/>
  <c r="Z23" i="31"/>
  <c r="Y23" i="31"/>
  <c r="AF23" i="31"/>
  <c r="BM22" i="31"/>
  <c r="BA22" i="31"/>
  <c r="AQ22" i="31"/>
  <c r="AG22" i="31"/>
  <c r="AD22" i="31"/>
  <c r="AC22" i="31"/>
  <c r="AA22" i="31"/>
  <c r="Z22" i="31"/>
  <c r="Y22" i="31"/>
  <c r="AF22" i="31"/>
  <c r="BM21" i="31"/>
  <c r="BA21" i="31"/>
  <c r="AQ21" i="31"/>
  <c r="AG21" i="31"/>
  <c r="AD21" i="31"/>
  <c r="AC21" i="31"/>
  <c r="AA21" i="31"/>
  <c r="Z21" i="31"/>
  <c r="Y21" i="31"/>
  <c r="AW21" i="31"/>
  <c r="BM20" i="31"/>
  <c r="BA20" i="31"/>
  <c r="AQ20" i="31"/>
  <c r="AG20" i="31"/>
  <c r="AD20" i="31"/>
  <c r="AC20" i="31"/>
  <c r="AA20" i="31"/>
  <c r="Z20" i="31"/>
  <c r="Y20" i="31"/>
  <c r="AF20" i="31"/>
  <c r="BM19" i="31"/>
  <c r="BA19" i="31"/>
  <c r="AQ19" i="31"/>
  <c r="AG19" i="31"/>
  <c r="AD19" i="31"/>
  <c r="AC19" i="31"/>
  <c r="AA19" i="31"/>
  <c r="Z19" i="31"/>
  <c r="Y19" i="31"/>
  <c r="AF19" i="31"/>
  <c r="BM18" i="31"/>
  <c r="BA18" i="31"/>
  <c r="AQ18" i="31"/>
  <c r="AG18" i="31"/>
  <c r="AD18" i="31"/>
  <c r="AC18" i="31"/>
  <c r="AA18" i="31"/>
  <c r="Z18" i="31"/>
  <c r="Y18" i="31"/>
  <c r="AF18" i="31"/>
  <c r="BM17" i="31"/>
  <c r="BA17" i="31"/>
  <c r="AQ17" i="31"/>
  <c r="AG17" i="31"/>
  <c r="AD17" i="31"/>
  <c r="AC17" i="31"/>
  <c r="AA17" i="31"/>
  <c r="Z17" i="31"/>
  <c r="Y17" i="31"/>
  <c r="AW17" i="31"/>
  <c r="BM16" i="31"/>
  <c r="BA16" i="31"/>
  <c r="AQ16" i="31"/>
  <c r="AG16" i="31"/>
  <c r="AD16" i="31"/>
  <c r="AC16" i="31"/>
  <c r="AA16" i="31"/>
  <c r="Z16" i="31"/>
  <c r="Y16" i="31"/>
  <c r="AF16" i="31"/>
  <c r="BM15" i="31"/>
  <c r="BA15" i="31"/>
  <c r="AQ15" i="31"/>
  <c r="AG15" i="31"/>
  <c r="AD15" i="31"/>
  <c r="AC15" i="31"/>
  <c r="AA15" i="31"/>
  <c r="Z15" i="31"/>
  <c r="Y15" i="31"/>
  <c r="AF15" i="31"/>
  <c r="BM14" i="31"/>
  <c r="BA14" i="31"/>
  <c r="AQ14" i="31"/>
  <c r="AG14" i="31"/>
  <c r="AD14" i="31"/>
  <c r="AC14" i="31"/>
  <c r="AA14" i="31"/>
  <c r="Z14" i="31"/>
  <c r="Y14" i="31"/>
  <c r="AF14" i="31"/>
  <c r="BM13" i="31"/>
  <c r="BA13" i="31"/>
  <c r="AQ13" i="31"/>
  <c r="AG13" i="31"/>
  <c r="AD13" i="31"/>
  <c r="AC13" i="31"/>
  <c r="AA13" i="31"/>
  <c r="Z13" i="31"/>
  <c r="Y13" i="31"/>
  <c r="AW13" i="31"/>
  <c r="BM12" i="31"/>
  <c r="BA12" i="31"/>
  <c r="AQ12" i="31"/>
  <c r="AG12" i="31"/>
  <c r="AD12" i="31"/>
  <c r="AC12" i="31"/>
  <c r="AA12" i="31"/>
  <c r="Z12" i="31"/>
  <c r="Y12" i="31"/>
  <c r="AF12" i="31"/>
  <c r="BM11" i="31"/>
  <c r="BA11" i="31"/>
  <c r="AQ11" i="31"/>
  <c r="AG11" i="31"/>
  <c r="AD11" i="31"/>
  <c r="AC11" i="31"/>
  <c r="AA11" i="31"/>
  <c r="Z11" i="31"/>
  <c r="Y11" i="31"/>
  <c r="AF11" i="31"/>
  <c r="BM10" i="31"/>
  <c r="BA10" i="31"/>
  <c r="AQ10" i="31"/>
  <c r="AG10" i="31"/>
  <c r="AD10" i="31"/>
  <c r="AC10" i="31"/>
  <c r="AA10" i="31"/>
  <c r="Z10" i="31"/>
  <c r="Y10" i="31"/>
  <c r="AF10" i="31"/>
  <c r="BM9" i="31"/>
  <c r="BA9" i="31"/>
  <c r="AQ9" i="31"/>
  <c r="AG9" i="31"/>
  <c r="AD9" i="31"/>
  <c r="AC9" i="31"/>
  <c r="AA9" i="31"/>
  <c r="Z9" i="31"/>
  <c r="Y9" i="31"/>
  <c r="AW9" i="31"/>
  <c r="BM8" i="31"/>
  <c r="BA8" i="31"/>
  <c r="AQ8" i="31"/>
  <c r="AG8" i="31"/>
  <c r="AD8" i="31"/>
  <c r="AC8" i="31"/>
  <c r="AA8" i="31"/>
  <c r="Z8" i="31"/>
  <c r="Y8" i="31"/>
  <c r="AF8" i="31"/>
  <c r="BM7" i="31"/>
  <c r="BA7" i="31"/>
  <c r="AQ7" i="31"/>
  <c r="AG7" i="31"/>
  <c r="AD7" i="31"/>
  <c r="AC7" i="31"/>
  <c r="AA7" i="31"/>
  <c r="Z7" i="31"/>
  <c r="Y7" i="31"/>
  <c r="AF7" i="31"/>
  <c r="BM6" i="31"/>
  <c r="BA6" i="31"/>
  <c r="AQ6" i="31"/>
  <c r="AG6" i="31"/>
  <c r="AD6" i="31"/>
  <c r="AC6" i="31"/>
  <c r="AA6" i="31"/>
  <c r="Z6" i="31"/>
  <c r="Y6" i="31"/>
  <c r="AW6" i="31"/>
  <c r="BA7" i="30"/>
  <c r="BA8" i="30"/>
  <c r="BA9" i="30"/>
  <c r="BA10" i="30"/>
  <c r="BA11" i="30"/>
  <c r="BA12" i="30"/>
  <c r="BA13" i="30"/>
  <c r="BA14" i="30"/>
  <c r="BA15" i="30"/>
  <c r="BA16" i="30"/>
  <c r="BA17" i="30"/>
  <c r="BA18" i="30"/>
  <c r="BA19" i="30"/>
  <c r="BA20" i="30"/>
  <c r="BA21" i="30"/>
  <c r="BA22" i="30"/>
  <c r="BA23" i="30"/>
  <c r="BA24" i="30"/>
  <c r="BA25" i="30"/>
  <c r="BA6" i="30"/>
  <c r="AQ7" i="24"/>
  <c r="AQ8" i="24"/>
  <c r="AQ9" i="24"/>
  <c r="AQ10" i="24"/>
  <c r="AQ11" i="24"/>
  <c r="AQ12" i="24"/>
  <c r="AQ13" i="24"/>
  <c r="AQ14" i="24"/>
  <c r="AQ15" i="24"/>
  <c r="AQ16" i="24"/>
  <c r="AQ17" i="24"/>
  <c r="AQ18" i="24"/>
  <c r="AQ19" i="24"/>
  <c r="AQ20" i="24"/>
  <c r="AQ21" i="24"/>
  <c r="AQ22" i="24"/>
  <c r="AQ23" i="24"/>
  <c r="AQ24" i="24"/>
  <c r="AQ25" i="24"/>
  <c r="AQ6" i="24"/>
  <c r="AQ7" i="18"/>
  <c r="AQ8" i="18"/>
  <c r="AQ9" i="18"/>
  <c r="AQ10" i="18"/>
  <c r="AQ11" i="18"/>
  <c r="AQ12" i="18"/>
  <c r="AQ13" i="18"/>
  <c r="AQ14" i="18"/>
  <c r="AQ15" i="18"/>
  <c r="AQ16" i="18"/>
  <c r="AQ17" i="18"/>
  <c r="AQ18" i="18"/>
  <c r="AQ19" i="18"/>
  <c r="AQ20" i="18"/>
  <c r="AQ21" i="18"/>
  <c r="AQ22" i="18"/>
  <c r="AQ23" i="18"/>
  <c r="AQ24" i="18"/>
  <c r="AQ25" i="18"/>
  <c r="AQ6" i="18"/>
  <c r="AQ7" i="30"/>
  <c r="AQ8" i="30"/>
  <c r="AQ9" i="30"/>
  <c r="AQ10" i="30"/>
  <c r="AQ11" i="30"/>
  <c r="AQ12" i="30"/>
  <c r="AQ13" i="30"/>
  <c r="AQ14" i="30"/>
  <c r="AQ15" i="30"/>
  <c r="AQ16" i="30"/>
  <c r="AQ17" i="30"/>
  <c r="AQ18" i="30"/>
  <c r="AQ19" i="30"/>
  <c r="AQ20" i="30"/>
  <c r="AQ21" i="30"/>
  <c r="AQ22" i="30"/>
  <c r="AQ23" i="30"/>
  <c r="AQ24" i="30"/>
  <c r="AQ25" i="30"/>
  <c r="AQ6" i="30"/>
  <c r="BM25" i="30"/>
  <c r="AG25" i="30"/>
  <c r="AD25" i="30"/>
  <c r="AC25" i="30"/>
  <c r="AA25" i="30"/>
  <c r="Z25" i="30"/>
  <c r="Y25" i="30"/>
  <c r="AF25" i="30"/>
  <c r="BM24" i="30"/>
  <c r="AG24" i="30"/>
  <c r="AD24" i="30"/>
  <c r="AC24" i="30"/>
  <c r="AA24" i="30"/>
  <c r="Z24" i="30"/>
  <c r="Y24" i="30"/>
  <c r="AF24" i="30"/>
  <c r="BM23" i="30"/>
  <c r="AG23" i="30"/>
  <c r="AD23" i="30"/>
  <c r="AC23" i="30"/>
  <c r="AA23" i="30"/>
  <c r="Z23" i="30"/>
  <c r="Y23" i="30"/>
  <c r="AF23" i="30"/>
  <c r="BM22" i="30"/>
  <c r="AG22" i="30"/>
  <c r="AD22" i="30"/>
  <c r="AC22" i="30"/>
  <c r="AA22" i="30"/>
  <c r="Z22" i="30"/>
  <c r="Y22" i="30"/>
  <c r="AW22" i="30"/>
  <c r="BM21" i="30"/>
  <c r="AG21" i="30"/>
  <c r="AD21" i="30"/>
  <c r="AC21" i="30"/>
  <c r="AA21" i="30"/>
  <c r="Z21" i="30"/>
  <c r="Y21" i="30"/>
  <c r="AW21" i="30"/>
  <c r="BM20" i="30"/>
  <c r="AG20" i="30"/>
  <c r="AD20" i="30"/>
  <c r="AC20" i="30"/>
  <c r="AA20" i="30"/>
  <c r="Z20" i="30"/>
  <c r="Y20" i="30"/>
  <c r="AW20" i="30"/>
  <c r="BM19" i="30"/>
  <c r="AG19" i="30"/>
  <c r="AD19" i="30"/>
  <c r="AC19" i="30"/>
  <c r="AA19" i="30"/>
  <c r="Z19" i="30"/>
  <c r="Y19" i="30"/>
  <c r="AF19" i="30"/>
  <c r="BM18" i="30"/>
  <c r="AG18" i="30"/>
  <c r="AD18" i="30"/>
  <c r="AC18" i="30"/>
  <c r="AA18" i="30"/>
  <c r="Z18" i="30"/>
  <c r="Y18" i="30"/>
  <c r="AF18" i="30"/>
  <c r="BM17" i="30"/>
  <c r="AG17" i="30"/>
  <c r="AD17" i="30"/>
  <c r="AC17" i="30"/>
  <c r="AA17" i="30"/>
  <c r="Z17" i="30"/>
  <c r="Y17" i="30"/>
  <c r="AF17" i="30"/>
  <c r="BM16" i="30"/>
  <c r="AG16" i="30"/>
  <c r="AD16" i="30"/>
  <c r="AC16" i="30"/>
  <c r="AA16" i="30"/>
  <c r="Z16" i="30"/>
  <c r="Y16" i="30"/>
  <c r="AF16" i="30"/>
  <c r="BM15" i="30"/>
  <c r="AG15" i="30"/>
  <c r="AD15" i="30"/>
  <c r="AC15" i="30"/>
  <c r="AA15" i="30"/>
  <c r="Z15" i="30"/>
  <c r="Y15" i="30"/>
  <c r="AF15" i="30"/>
  <c r="BM14" i="30"/>
  <c r="AG14" i="30"/>
  <c r="AD14" i="30"/>
  <c r="AC14" i="30"/>
  <c r="AA14" i="30"/>
  <c r="Z14" i="30"/>
  <c r="Y14" i="30"/>
  <c r="AF14" i="30"/>
  <c r="BM13" i="30"/>
  <c r="AG13" i="30"/>
  <c r="AD13" i="30"/>
  <c r="AC13" i="30"/>
  <c r="AA13" i="30"/>
  <c r="Z13" i="30"/>
  <c r="Y13" i="30"/>
  <c r="AW13" i="30"/>
  <c r="BM12" i="30"/>
  <c r="AG12" i="30"/>
  <c r="AD12" i="30"/>
  <c r="AC12" i="30"/>
  <c r="AA12" i="30"/>
  <c r="Z12" i="30"/>
  <c r="Y12" i="30"/>
  <c r="AF12" i="30"/>
  <c r="BM11" i="30"/>
  <c r="AG11" i="30"/>
  <c r="AD11" i="30"/>
  <c r="AC11" i="30"/>
  <c r="AA11" i="30"/>
  <c r="Z11" i="30"/>
  <c r="Y11" i="30"/>
  <c r="AW11" i="30"/>
  <c r="BM10" i="30"/>
  <c r="AG10" i="30"/>
  <c r="AD10" i="30"/>
  <c r="AC10" i="30"/>
  <c r="AA10" i="30"/>
  <c r="Z10" i="30"/>
  <c r="Y10" i="30"/>
  <c r="AF10" i="30"/>
  <c r="BM9" i="30"/>
  <c r="AG9" i="30"/>
  <c r="AD9" i="30"/>
  <c r="AC9" i="30"/>
  <c r="AA9" i="30"/>
  <c r="Z9" i="30"/>
  <c r="Y9" i="30"/>
  <c r="AW9" i="30"/>
  <c r="BM8" i="30"/>
  <c r="AG8" i="30"/>
  <c r="AD8" i="30"/>
  <c r="AC8" i="30"/>
  <c r="AA8" i="30"/>
  <c r="Z8" i="30"/>
  <c r="Y8" i="30"/>
  <c r="AF8" i="30"/>
  <c r="BM7" i="30"/>
  <c r="AG7" i="30"/>
  <c r="AD7" i="30"/>
  <c r="AC7" i="30"/>
  <c r="AA7" i="30"/>
  <c r="Z7" i="30"/>
  <c r="Y7" i="30"/>
  <c r="AW7" i="30"/>
  <c r="BM6" i="30"/>
  <c r="AG6" i="30"/>
  <c r="AD6" i="30"/>
  <c r="AC6" i="30"/>
  <c r="AA6" i="30"/>
  <c r="Z6" i="30"/>
  <c r="Y6" i="30"/>
  <c r="AW6" i="30"/>
  <c r="BB7" i="34"/>
  <c r="BB8" i="34"/>
  <c r="BB9" i="34"/>
  <c r="BB10" i="34"/>
  <c r="BB11" i="34"/>
  <c r="BB12" i="34"/>
  <c r="BB13" i="34"/>
  <c r="BB14" i="34"/>
  <c r="BB15" i="34"/>
  <c r="BB16" i="34"/>
  <c r="BB17" i="34"/>
  <c r="BB18" i="34"/>
  <c r="BB19" i="34"/>
  <c r="BB20" i="34"/>
  <c r="BB21" i="34"/>
  <c r="BB22" i="34"/>
  <c r="BB23" i="34"/>
  <c r="BB24" i="34"/>
  <c r="BB25" i="34"/>
  <c r="BB6" i="34"/>
  <c r="BA7" i="34"/>
  <c r="BA8" i="34"/>
  <c r="BA9" i="34"/>
  <c r="BA10" i="34"/>
  <c r="BA11" i="34"/>
  <c r="BA12" i="34"/>
  <c r="BA13" i="34"/>
  <c r="BA14" i="34"/>
  <c r="BA15" i="34"/>
  <c r="BA16" i="34"/>
  <c r="BA17" i="34"/>
  <c r="BA18" i="34"/>
  <c r="BA19" i="34"/>
  <c r="BA20" i="34"/>
  <c r="BA21" i="34"/>
  <c r="BA22" i="34"/>
  <c r="BA23" i="34"/>
  <c r="BA24" i="34"/>
  <c r="BA25" i="34"/>
  <c r="BA6" i="34"/>
  <c r="BN25" i="34"/>
  <c r="AZ25" i="34"/>
  <c r="AQ25" i="34"/>
  <c r="AG25" i="34"/>
  <c r="AD25" i="34"/>
  <c r="AC25" i="34"/>
  <c r="AA25" i="34"/>
  <c r="Z25" i="34"/>
  <c r="Y25" i="34"/>
  <c r="AW25" i="34"/>
  <c r="BN24" i="34"/>
  <c r="AZ24" i="34"/>
  <c r="AQ24" i="34"/>
  <c r="AG24" i="34"/>
  <c r="AD24" i="34"/>
  <c r="AC24" i="34"/>
  <c r="AA24" i="34"/>
  <c r="Z24" i="34"/>
  <c r="Y24" i="34"/>
  <c r="AF24" i="34"/>
  <c r="BN23" i="34"/>
  <c r="AZ23" i="34"/>
  <c r="AQ23" i="34"/>
  <c r="AG23" i="34"/>
  <c r="AD23" i="34"/>
  <c r="AC23" i="34"/>
  <c r="AA23" i="34"/>
  <c r="Z23" i="34"/>
  <c r="Y23" i="34"/>
  <c r="AF23" i="34"/>
  <c r="BN22" i="34"/>
  <c r="AZ22" i="34"/>
  <c r="AQ22" i="34"/>
  <c r="AG22" i="34"/>
  <c r="AD22" i="34"/>
  <c r="AC22" i="34"/>
  <c r="AA22" i="34"/>
  <c r="Z22" i="34"/>
  <c r="Y22" i="34"/>
  <c r="AF22" i="34"/>
  <c r="BN21" i="34"/>
  <c r="AZ21" i="34"/>
  <c r="AQ21" i="34"/>
  <c r="AG21" i="34"/>
  <c r="AD21" i="34"/>
  <c r="AC21" i="34"/>
  <c r="AA21" i="34"/>
  <c r="Z21" i="34"/>
  <c r="Y21" i="34"/>
  <c r="AF21" i="34"/>
  <c r="BN20" i="34"/>
  <c r="AZ20" i="34"/>
  <c r="AQ20" i="34"/>
  <c r="AG20" i="34"/>
  <c r="AD20" i="34"/>
  <c r="AC20" i="34"/>
  <c r="AA20" i="34"/>
  <c r="Z20" i="34"/>
  <c r="Y20" i="34"/>
  <c r="AW20" i="34"/>
  <c r="BN19" i="34"/>
  <c r="AZ19" i="34"/>
  <c r="AQ19" i="34"/>
  <c r="AG19" i="34"/>
  <c r="AD19" i="34"/>
  <c r="AC19" i="34"/>
  <c r="AA19" i="34"/>
  <c r="Z19" i="34"/>
  <c r="Y19" i="34"/>
  <c r="AF19" i="34"/>
  <c r="BN18" i="34"/>
  <c r="AZ18" i="34"/>
  <c r="AQ18" i="34"/>
  <c r="AG18" i="34"/>
  <c r="AD18" i="34"/>
  <c r="AC18" i="34"/>
  <c r="AA18" i="34"/>
  <c r="Z18" i="34"/>
  <c r="Y18" i="34"/>
  <c r="AF18" i="34"/>
  <c r="BN17" i="34"/>
  <c r="AZ17" i="34"/>
  <c r="AQ17" i="34"/>
  <c r="AG17" i="34"/>
  <c r="AD17" i="34"/>
  <c r="AC17" i="34"/>
  <c r="AA17" i="34"/>
  <c r="Z17" i="34"/>
  <c r="Y17" i="34"/>
  <c r="AF17" i="34"/>
  <c r="BN16" i="34"/>
  <c r="AZ16" i="34"/>
  <c r="AQ16" i="34"/>
  <c r="AG16" i="34"/>
  <c r="AD16" i="34"/>
  <c r="AC16" i="34"/>
  <c r="AA16" i="34"/>
  <c r="Z16" i="34"/>
  <c r="Y16" i="34"/>
  <c r="AF16" i="34"/>
  <c r="BN15" i="34"/>
  <c r="AZ15" i="34"/>
  <c r="AQ15" i="34"/>
  <c r="AG15" i="34"/>
  <c r="AD15" i="34"/>
  <c r="AC15" i="34"/>
  <c r="AA15" i="34"/>
  <c r="Z15" i="34"/>
  <c r="Y15" i="34"/>
  <c r="AF15" i="34"/>
  <c r="BN14" i="34"/>
  <c r="AZ14" i="34"/>
  <c r="AQ14" i="34"/>
  <c r="AG14" i="34"/>
  <c r="AD14" i="34"/>
  <c r="AC14" i="34"/>
  <c r="AA14" i="34"/>
  <c r="Z14" i="34"/>
  <c r="Y14" i="34"/>
  <c r="AF14" i="34"/>
  <c r="BN13" i="34"/>
  <c r="AZ13" i="34"/>
  <c r="AQ13" i="34"/>
  <c r="AG13" i="34"/>
  <c r="AD13" i="34"/>
  <c r="AC13" i="34"/>
  <c r="AA13" i="34"/>
  <c r="Z13" i="34"/>
  <c r="Y13" i="34"/>
  <c r="AF13" i="34"/>
  <c r="BN12" i="34"/>
  <c r="AZ12" i="34"/>
  <c r="AQ12" i="34"/>
  <c r="AG12" i="34"/>
  <c r="AD12" i="34"/>
  <c r="AC12" i="34"/>
  <c r="AA12" i="34"/>
  <c r="Z12" i="34"/>
  <c r="Y12" i="34"/>
  <c r="AF12" i="34"/>
  <c r="BN11" i="34"/>
  <c r="AZ11" i="34"/>
  <c r="AQ11" i="34"/>
  <c r="AG11" i="34"/>
  <c r="AD11" i="34"/>
  <c r="AC11" i="34"/>
  <c r="AA11" i="34"/>
  <c r="Z11" i="34"/>
  <c r="Y11" i="34"/>
  <c r="AW11" i="34"/>
  <c r="BN10" i="34"/>
  <c r="AZ10" i="34"/>
  <c r="AQ10" i="34"/>
  <c r="AG10" i="34"/>
  <c r="AD10" i="34"/>
  <c r="AC10" i="34"/>
  <c r="AA10" i="34"/>
  <c r="Z10" i="34"/>
  <c r="Y10" i="34"/>
  <c r="AF10" i="34"/>
  <c r="BN9" i="34"/>
  <c r="AZ9" i="34"/>
  <c r="AQ9" i="34"/>
  <c r="AG9" i="34"/>
  <c r="AD9" i="34"/>
  <c r="AC9" i="34"/>
  <c r="AA9" i="34"/>
  <c r="Z9" i="34"/>
  <c r="Y9" i="34"/>
  <c r="AF9" i="34"/>
  <c r="BN8" i="34"/>
  <c r="AZ8" i="34"/>
  <c r="AQ8" i="34"/>
  <c r="AG8" i="34"/>
  <c r="AD8" i="34"/>
  <c r="AC8" i="34"/>
  <c r="AA8" i="34"/>
  <c r="Z8" i="34"/>
  <c r="Y8" i="34"/>
  <c r="AF8" i="34"/>
  <c r="BN7" i="34"/>
  <c r="AZ7" i="34"/>
  <c r="AQ7" i="34"/>
  <c r="AG7" i="34"/>
  <c r="AD7" i="34"/>
  <c r="AC7" i="34"/>
  <c r="AA7" i="34"/>
  <c r="Z7" i="34"/>
  <c r="Y7" i="34"/>
  <c r="AF7" i="34"/>
  <c r="BN6" i="34"/>
  <c r="AZ6" i="34"/>
  <c r="AQ6" i="34"/>
  <c r="AG6" i="34"/>
  <c r="AD6" i="34"/>
  <c r="AC6" i="34"/>
  <c r="AA6" i="34"/>
  <c r="Z6" i="34"/>
  <c r="Y6" i="34"/>
  <c r="AW6" i="34"/>
  <c r="BB7" i="24"/>
  <c r="BB8" i="24"/>
  <c r="BB9" i="24"/>
  <c r="BB10" i="24"/>
  <c r="BB11" i="24"/>
  <c r="BB12" i="24"/>
  <c r="BB13" i="24"/>
  <c r="BB14" i="24"/>
  <c r="BB15" i="24"/>
  <c r="BB16" i="24"/>
  <c r="BB17" i="24"/>
  <c r="BB18" i="24"/>
  <c r="BB19" i="24"/>
  <c r="BB20" i="24"/>
  <c r="BB21" i="24"/>
  <c r="BB22" i="24"/>
  <c r="BB23" i="24"/>
  <c r="BB24" i="24"/>
  <c r="BB25" i="24"/>
  <c r="BB6" i="24"/>
  <c r="BA7" i="24"/>
  <c r="BA8" i="24"/>
  <c r="BA9" i="24"/>
  <c r="BA10" i="24"/>
  <c r="BA11" i="24"/>
  <c r="BA12" i="24"/>
  <c r="BA13" i="24"/>
  <c r="BA14" i="24"/>
  <c r="BA15" i="24"/>
  <c r="BA16" i="24"/>
  <c r="BA17" i="24"/>
  <c r="BA18" i="24"/>
  <c r="BA19" i="24"/>
  <c r="BA20" i="24"/>
  <c r="BA21" i="24"/>
  <c r="BA22" i="24"/>
  <c r="BA23" i="24"/>
  <c r="BA24" i="24"/>
  <c r="BA25" i="24"/>
  <c r="BA6" i="24"/>
  <c r="BN25" i="24"/>
  <c r="AZ25" i="24"/>
  <c r="AG25" i="24"/>
  <c r="AD25" i="24"/>
  <c r="AC25" i="24"/>
  <c r="AA25" i="24"/>
  <c r="Z25" i="24"/>
  <c r="Y25" i="24"/>
  <c r="AW25" i="24"/>
  <c r="BN24" i="24"/>
  <c r="AZ24" i="24"/>
  <c r="AG24" i="24"/>
  <c r="AD24" i="24"/>
  <c r="AC24" i="24"/>
  <c r="AA24" i="24"/>
  <c r="Z24" i="24"/>
  <c r="Y24" i="24"/>
  <c r="AF24" i="24"/>
  <c r="BN23" i="24"/>
  <c r="AZ23" i="24"/>
  <c r="AG23" i="24"/>
  <c r="AD23" i="24"/>
  <c r="AC23" i="24"/>
  <c r="AA23" i="24"/>
  <c r="Z23" i="24"/>
  <c r="Y23" i="24"/>
  <c r="AW23" i="24"/>
  <c r="BN22" i="24"/>
  <c r="AZ22" i="24"/>
  <c r="AG22" i="24"/>
  <c r="AD22" i="24"/>
  <c r="AC22" i="24"/>
  <c r="AA22" i="24"/>
  <c r="Z22" i="24"/>
  <c r="Y22" i="24"/>
  <c r="AW22" i="24"/>
  <c r="BN21" i="24"/>
  <c r="AZ21" i="24"/>
  <c r="AG21" i="24"/>
  <c r="AD21" i="24"/>
  <c r="AC21" i="24"/>
  <c r="AA21" i="24"/>
  <c r="Z21" i="24"/>
  <c r="Y21" i="24"/>
  <c r="AW21" i="24"/>
  <c r="BN20" i="24"/>
  <c r="AZ20" i="24"/>
  <c r="AG20" i="24"/>
  <c r="AD20" i="24"/>
  <c r="AC20" i="24"/>
  <c r="AA20" i="24"/>
  <c r="Z20" i="24"/>
  <c r="Y20" i="24"/>
  <c r="AW20" i="24"/>
  <c r="BN19" i="24"/>
  <c r="AZ19" i="24"/>
  <c r="AG19" i="24"/>
  <c r="AD19" i="24"/>
  <c r="AC19" i="24"/>
  <c r="AA19" i="24"/>
  <c r="Z19" i="24"/>
  <c r="Y19" i="24"/>
  <c r="AF19" i="24"/>
  <c r="BN18" i="24"/>
  <c r="AZ18" i="24"/>
  <c r="AG18" i="24"/>
  <c r="AD18" i="24"/>
  <c r="AC18" i="24"/>
  <c r="AA18" i="24"/>
  <c r="Z18" i="24"/>
  <c r="Y18" i="24"/>
  <c r="AW18" i="24"/>
  <c r="BN17" i="24"/>
  <c r="AZ17" i="24"/>
  <c r="AG17" i="24"/>
  <c r="AD17" i="24"/>
  <c r="AC17" i="24"/>
  <c r="AA17" i="24"/>
  <c r="Z17" i="24"/>
  <c r="Y17" i="24"/>
  <c r="AW17" i="24"/>
  <c r="BN16" i="24"/>
  <c r="AZ16" i="24"/>
  <c r="AG16" i="24"/>
  <c r="AD16" i="24"/>
  <c r="AC16" i="24"/>
  <c r="AA16" i="24"/>
  <c r="Z16" i="24"/>
  <c r="Y16" i="24"/>
  <c r="AF16" i="24"/>
  <c r="BN15" i="24"/>
  <c r="AZ15" i="24"/>
  <c r="AG15" i="24"/>
  <c r="AD15" i="24"/>
  <c r="AC15" i="24"/>
  <c r="AA15" i="24"/>
  <c r="Z15" i="24"/>
  <c r="Y15" i="24"/>
  <c r="AW15" i="24"/>
  <c r="BN14" i="24"/>
  <c r="AZ14" i="24"/>
  <c r="AG14" i="24"/>
  <c r="AD14" i="24"/>
  <c r="AC14" i="24"/>
  <c r="AA14" i="24"/>
  <c r="Z14" i="24"/>
  <c r="Y14" i="24"/>
  <c r="AW14" i="24"/>
  <c r="BN13" i="24"/>
  <c r="AZ13" i="24"/>
  <c r="AG13" i="24"/>
  <c r="AD13" i="24"/>
  <c r="AC13" i="24"/>
  <c r="AA13" i="24"/>
  <c r="Z13" i="24"/>
  <c r="Y13" i="24"/>
  <c r="AW13" i="24"/>
  <c r="BN12" i="24"/>
  <c r="AZ12" i="24"/>
  <c r="AG12" i="24"/>
  <c r="AD12" i="24"/>
  <c r="AC12" i="24"/>
  <c r="AA12" i="24"/>
  <c r="Z12" i="24"/>
  <c r="Y12" i="24"/>
  <c r="AW12" i="24"/>
  <c r="BN11" i="24"/>
  <c r="AZ11" i="24"/>
  <c r="AG11" i="24"/>
  <c r="AD11" i="24"/>
  <c r="AC11" i="24"/>
  <c r="AA11" i="24"/>
  <c r="Z11" i="24"/>
  <c r="Y11" i="24"/>
  <c r="AF11" i="24"/>
  <c r="BN10" i="24"/>
  <c r="AZ10" i="24"/>
  <c r="AG10" i="24"/>
  <c r="AD10" i="24"/>
  <c r="AC10" i="24"/>
  <c r="AA10" i="24"/>
  <c r="Z10" i="24"/>
  <c r="Y10" i="24"/>
  <c r="AF10" i="24"/>
  <c r="BN9" i="24"/>
  <c r="AZ9" i="24"/>
  <c r="AG9" i="24"/>
  <c r="AD9" i="24"/>
  <c r="AC9" i="24"/>
  <c r="AA9" i="24"/>
  <c r="Z9" i="24"/>
  <c r="Y9" i="24"/>
  <c r="AW9" i="24"/>
  <c r="BN8" i="24"/>
  <c r="AZ8" i="24"/>
  <c r="AG8" i="24"/>
  <c r="AD8" i="24"/>
  <c r="AC8" i="24"/>
  <c r="AA8" i="24"/>
  <c r="Z8" i="24"/>
  <c r="Y8" i="24"/>
  <c r="AF8" i="24"/>
  <c r="BN7" i="24"/>
  <c r="AZ7" i="24"/>
  <c r="AG7" i="24"/>
  <c r="AD7" i="24"/>
  <c r="AC7" i="24"/>
  <c r="AA7" i="24"/>
  <c r="Z7" i="24"/>
  <c r="Y7" i="24"/>
  <c r="AW7" i="24"/>
  <c r="BN6" i="24"/>
  <c r="AZ6" i="24"/>
  <c r="AG6" i="24"/>
  <c r="AD6" i="24"/>
  <c r="AC6" i="24"/>
  <c r="AA6" i="24"/>
  <c r="Z6" i="24"/>
  <c r="Y6" i="24"/>
  <c r="AF6" i="24"/>
  <c r="BA7" i="29"/>
  <c r="BA8" i="29"/>
  <c r="BA9" i="29"/>
  <c r="BA10" i="29"/>
  <c r="BA11" i="29"/>
  <c r="BA12" i="29"/>
  <c r="BA13" i="29"/>
  <c r="BA14" i="29"/>
  <c r="BA15" i="29"/>
  <c r="BA16" i="29"/>
  <c r="BA17" i="29"/>
  <c r="BA18" i="29"/>
  <c r="BA19" i="29"/>
  <c r="BA20" i="29"/>
  <c r="BA21" i="29"/>
  <c r="BA22" i="29"/>
  <c r="BA23" i="29"/>
  <c r="BA24" i="29"/>
  <c r="BA25" i="29"/>
  <c r="BA6" i="29"/>
  <c r="BM25" i="29"/>
  <c r="AZ25" i="29"/>
  <c r="AQ25" i="29"/>
  <c r="AG25" i="29"/>
  <c r="AD25" i="29"/>
  <c r="AC25" i="29"/>
  <c r="AA25" i="29"/>
  <c r="Z25" i="29"/>
  <c r="Y25" i="29"/>
  <c r="AF25" i="29"/>
  <c r="BM24" i="29"/>
  <c r="AZ24" i="29"/>
  <c r="AQ24" i="29"/>
  <c r="AG24" i="29"/>
  <c r="AD24" i="29"/>
  <c r="AC24" i="29"/>
  <c r="AA24" i="29"/>
  <c r="Z24" i="29"/>
  <c r="Y24" i="29"/>
  <c r="AF24" i="29"/>
  <c r="BM23" i="29"/>
  <c r="AZ23" i="29"/>
  <c r="AQ23" i="29"/>
  <c r="AG23" i="29"/>
  <c r="AD23" i="29"/>
  <c r="AC23" i="29"/>
  <c r="AA23" i="29"/>
  <c r="Z23" i="29"/>
  <c r="Y23" i="29"/>
  <c r="AF23" i="29"/>
  <c r="BM22" i="29"/>
  <c r="AZ22" i="29"/>
  <c r="AQ22" i="29"/>
  <c r="AG22" i="29"/>
  <c r="AD22" i="29"/>
  <c r="AC22" i="29"/>
  <c r="AA22" i="29"/>
  <c r="Z22" i="29"/>
  <c r="Y22" i="29"/>
  <c r="AF22" i="29"/>
  <c r="BM21" i="29"/>
  <c r="AZ21" i="29"/>
  <c r="AQ21" i="29"/>
  <c r="AG21" i="29"/>
  <c r="AD21" i="29"/>
  <c r="AC21" i="29"/>
  <c r="AA21" i="29"/>
  <c r="Z21" i="29"/>
  <c r="Y21" i="29"/>
  <c r="AF21" i="29"/>
  <c r="BM20" i="29"/>
  <c r="AZ20" i="29"/>
  <c r="AQ20" i="29"/>
  <c r="AG20" i="29"/>
  <c r="AD20" i="29"/>
  <c r="AC20" i="29"/>
  <c r="AA20" i="29"/>
  <c r="Z20" i="29"/>
  <c r="Y20" i="29"/>
  <c r="AF20" i="29"/>
  <c r="BM19" i="29"/>
  <c r="AZ19" i="29"/>
  <c r="AQ19" i="29"/>
  <c r="AG19" i="29"/>
  <c r="AD19" i="29"/>
  <c r="AC19" i="29"/>
  <c r="AA19" i="29"/>
  <c r="Z19" i="29"/>
  <c r="Y19" i="29"/>
  <c r="AF19" i="29"/>
  <c r="BM18" i="29"/>
  <c r="AZ18" i="29"/>
  <c r="AQ18" i="29"/>
  <c r="AG18" i="29"/>
  <c r="AD18" i="29"/>
  <c r="AC18" i="29"/>
  <c r="AA18" i="29"/>
  <c r="Z18" i="29"/>
  <c r="Y18" i="29"/>
  <c r="AF18" i="29"/>
  <c r="BM17" i="29"/>
  <c r="AZ17" i="29"/>
  <c r="AQ17" i="29"/>
  <c r="AG17" i="29"/>
  <c r="AD17" i="29"/>
  <c r="AC17" i="29"/>
  <c r="AA17" i="29"/>
  <c r="Z17" i="29"/>
  <c r="Y17" i="29"/>
  <c r="AF17" i="29"/>
  <c r="BM16" i="29"/>
  <c r="AZ16" i="29"/>
  <c r="AQ16" i="29"/>
  <c r="AG16" i="29"/>
  <c r="AD16" i="29"/>
  <c r="AC16" i="29"/>
  <c r="AA16" i="29"/>
  <c r="Z16" i="29"/>
  <c r="Y16" i="29"/>
  <c r="AF16" i="29"/>
  <c r="BM15" i="29"/>
  <c r="AZ15" i="29"/>
  <c r="AQ15" i="29"/>
  <c r="AG15" i="29"/>
  <c r="AD15" i="29"/>
  <c r="AC15" i="29"/>
  <c r="AA15" i="29"/>
  <c r="Z15" i="29"/>
  <c r="Y15" i="29"/>
  <c r="AF15" i="29"/>
  <c r="BM14" i="29"/>
  <c r="AZ14" i="29"/>
  <c r="AQ14" i="29"/>
  <c r="AG14" i="29"/>
  <c r="AD14" i="29"/>
  <c r="AC14" i="29"/>
  <c r="AA14" i="29"/>
  <c r="Z14" i="29"/>
  <c r="Y14" i="29"/>
  <c r="AF14" i="29"/>
  <c r="BM13" i="29"/>
  <c r="AZ13" i="29"/>
  <c r="AQ13" i="29"/>
  <c r="AG13" i="29"/>
  <c r="AD13" i="29"/>
  <c r="AC13" i="29"/>
  <c r="AA13" i="29"/>
  <c r="Z13" i="29"/>
  <c r="Y13" i="29"/>
  <c r="AF13" i="29"/>
  <c r="BM12" i="29"/>
  <c r="AZ12" i="29"/>
  <c r="AQ12" i="29"/>
  <c r="AG12" i="29"/>
  <c r="AD12" i="29"/>
  <c r="AC12" i="29"/>
  <c r="AA12" i="29"/>
  <c r="Z12" i="29"/>
  <c r="Y12" i="29"/>
  <c r="AF12" i="29"/>
  <c r="BM11" i="29"/>
  <c r="AZ11" i="29"/>
  <c r="AQ11" i="29"/>
  <c r="AG11" i="29"/>
  <c r="AD11" i="29"/>
  <c r="AC11" i="29"/>
  <c r="AA11" i="29"/>
  <c r="Z11" i="29"/>
  <c r="Y11" i="29"/>
  <c r="AF11" i="29"/>
  <c r="BM10" i="29"/>
  <c r="AZ10" i="29"/>
  <c r="AQ10" i="29"/>
  <c r="AG10" i="29"/>
  <c r="AD10" i="29"/>
  <c r="AC10" i="29"/>
  <c r="AA10" i="29"/>
  <c r="Z10" i="29"/>
  <c r="Y10" i="29"/>
  <c r="AF10" i="29"/>
  <c r="BM9" i="29"/>
  <c r="AZ9" i="29"/>
  <c r="AQ9" i="29"/>
  <c r="AG9" i="29"/>
  <c r="AD9" i="29"/>
  <c r="AC9" i="29"/>
  <c r="AA9" i="29"/>
  <c r="Z9" i="29"/>
  <c r="Y9" i="29"/>
  <c r="AF9" i="29"/>
  <c r="BM8" i="29"/>
  <c r="AZ8" i="29"/>
  <c r="AQ8" i="29"/>
  <c r="AG8" i="29"/>
  <c r="AD8" i="29"/>
  <c r="AC8" i="29"/>
  <c r="AA8" i="29"/>
  <c r="Z8" i="29"/>
  <c r="Y8" i="29"/>
  <c r="AF8" i="29"/>
  <c r="BM7" i="29"/>
  <c r="AZ7" i="29"/>
  <c r="AQ7" i="29"/>
  <c r="AG7" i="29"/>
  <c r="AD7" i="29"/>
  <c r="AC7" i="29"/>
  <c r="AA7" i="29"/>
  <c r="Z7" i="29"/>
  <c r="Y7" i="29"/>
  <c r="AF7" i="29"/>
  <c r="BM6" i="29"/>
  <c r="AZ6" i="29"/>
  <c r="AQ6" i="29"/>
  <c r="AG6" i="29"/>
  <c r="AD6" i="29"/>
  <c r="AC6" i="29"/>
  <c r="AA6" i="29"/>
  <c r="Z6" i="29"/>
  <c r="Y6" i="29"/>
  <c r="AF6" i="29"/>
  <c r="BA7" i="27"/>
  <c r="BA8" i="27"/>
  <c r="BA9" i="27"/>
  <c r="BA10" i="27"/>
  <c r="BA11" i="27"/>
  <c r="BA12" i="27"/>
  <c r="BA13" i="27"/>
  <c r="BA14" i="27"/>
  <c r="BA15" i="27"/>
  <c r="BA16" i="27"/>
  <c r="BA17" i="27"/>
  <c r="BA18" i="27"/>
  <c r="BA19" i="27"/>
  <c r="BA20" i="27"/>
  <c r="BA21" i="27"/>
  <c r="BA22" i="27"/>
  <c r="BA23" i="27"/>
  <c r="BA24" i="27"/>
  <c r="BA25" i="27"/>
  <c r="BA6" i="27"/>
  <c r="AZ7" i="27"/>
  <c r="AZ8" i="27"/>
  <c r="AZ9" i="27"/>
  <c r="AZ10" i="27"/>
  <c r="AZ11" i="27"/>
  <c r="AZ12" i="27"/>
  <c r="AZ13" i="27"/>
  <c r="AZ14" i="27"/>
  <c r="AZ15" i="27"/>
  <c r="AZ16" i="27"/>
  <c r="AZ17" i="27"/>
  <c r="AZ18" i="27"/>
  <c r="AZ19" i="27"/>
  <c r="AZ20" i="27"/>
  <c r="AZ21" i="27"/>
  <c r="AZ22" i="27"/>
  <c r="AZ23" i="27"/>
  <c r="AZ24" i="27"/>
  <c r="AZ25" i="27"/>
  <c r="AZ6" i="27"/>
  <c r="BM25" i="27"/>
  <c r="AQ25" i="27"/>
  <c r="AG25" i="27"/>
  <c r="AD25" i="27"/>
  <c r="AC25" i="27"/>
  <c r="AA25" i="27"/>
  <c r="Z25" i="27"/>
  <c r="Y25" i="27"/>
  <c r="AF25" i="27"/>
  <c r="BM24" i="27"/>
  <c r="AQ24" i="27"/>
  <c r="AG24" i="27"/>
  <c r="AD24" i="27"/>
  <c r="AC24" i="27"/>
  <c r="AA24" i="27"/>
  <c r="Z24" i="27"/>
  <c r="Y24" i="27"/>
  <c r="AF24" i="27"/>
  <c r="BM23" i="27"/>
  <c r="AQ23" i="27"/>
  <c r="AG23" i="27"/>
  <c r="AD23" i="27"/>
  <c r="AC23" i="27"/>
  <c r="AA23" i="27"/>
  <c r="Z23" i="27"/>
  <c r="Y23" i="27"/>
  <c r="AW23" i="27"/>
  <c r="BM22" i="27"/>
  <c r="AQ22" i="27"/>
  <c r="AG22" i="27"/>
  <c r="AD22" i="27"/>
  <c r="AC22" i="27"/>
  <c r="AA22" i="27"/>
  <c r="Z22" i="27"/>
  <c r="Y22" i="27"/>
  <c r="AW22" i="27"/>
  <c r="BM21" i="27"/>
  <c r="AQ21" i="27"/>
  <c r="AG21" i="27"/>
  <c r="AD21" i="27"/>
  <c r="AC21" i="27"/>
  <c r="AA21" i="27"/>
  <c r="Z21" i="27"/>
  <c r="Y21" i="27"/>
  <c r="AF21" i="27"/>
  <c r="BM20" i="27"/>
  <c r="AQ20" i="27"/>
  <c r="AG20" i="27"/>
  <c r="AD20" i="27"/>
  <c r="AC20" i="27"/>
  <c r="AA20" i="27"/>
  <c r="Z20" i="27"/>
  <c r="Y20" i="27"/>
  <c r="AW20" i="27"/>
  <c r="BM19" i="27"/>
  <c r="AQ19" i="27"/>
  <c r="AG19" i="27"/>
  <c r="AD19" i="27"/>
  <c r="AC19" i="27"/>
  <c r="AA19" i="27"/>
  <c r="Z19" i="27"/>
  <c r="Y19" i="27"/>
  <c r="AF19" i="27"/>
  <c r="BM18" i="27"/>
  <c r="AQ18" i="27"/>
  <c r="AG18" i="27"/>
  <c r="AD18" i="27"/>
  <c r="AC18" i="27"/>
  <c r="AA18" i="27"/>
  <c r="Z18" i="27"/>
  <c r="Y18" i="27"/>
  <c r="AW18" i="27"/>
  <c r="BM17" i="27"/>
  <c r="AQ17" i="27"/>
  <c r="AG17" i="27"/>
  <c r="AD17" i="27"/>
  <c r="AC17" i="27"/>
  <c r="AA17" i="27"/>
  <c r="Z17" i="27"/>
  <c r="Y17" i="27"/>
  <c r="AW17" i="27"/>
  <c r="BM16" i="27"/>
  <c r="AQ16" i="27"/>
  <c r="AG16" i="27"/>
  <c r="AD16" i="27"/>
  <c r="AC16" i="27"/>
  <c r="AA16" i="27"/>
  <c r="Z16" i="27"/>
  <c r="Y16" i="27"/>
  <c r="AW16" i="27"/>
  <c r="BM15" i="27"/>
  <c r="AQ15" i="27"/>
  <c r="AG15" i="27"/>
  <c r="AD15" i="27"/>
  <c r="AC15" i="27"/>
  <c r="AA15" i="27"/>
  <c r="Z15" i="27"/>
  <c r="Y15" i="27"/>
  <c r="AW15" i="27"/>
  <c r="BM14" i="27"/>
  <c r="AQ14" i="27"/>
  <c r="AG14" i="27"/>
  <c r="AD14" i="27"/>
  <c r="AC14" i="27"/>
  <c r="AA14" i="27"/>
  <c r="Z14" i="27"/>
  <c r="Y14" i="27"/>
  <c r="AW14" i="27"/>
  <c r="BM13" i="27"/>
  <c r="AQ13" i="27"/>
  <c r="AG13" i="27"/>
  <c r="AD13" i="27"/>
  <c r="AC13" i="27"/>
  <c r="AA13" i="27"/>
  <c r="Z13" i="27"/>
  <c r="Y13" i="27"/>
  <c r="AF13" i="27"/>
  <c r="BM12" i="27"/>
  <c r="AQ12" i="27"/>
  <c r="AG12" i="27"/>
  <c r="AD12" i="27"/>
  <c r="AC12" i="27"/>
  <c r="AA12" i="27"/>
  <c r="Z12" i="27"/>
  <c r="Y12" i="27"/>
  <c r="AW12" i="27"/>
  <c r="BM11" i="27"/>
  <c r="AQ11" i="27"/>
  <c r="AG11" i="27"/>
  <c r="AD11" i="27"/>
  <c r="AC11" i="27"/>
  <c r="AA11" i="27"/>
  <c r="Z11" i="27"/>
  <c r="Y11" i="27"/>
  <c r="AF11" i="27"/>
  <c r="BM10" i="27"/>
  <c r="AQ10" i="27"/>
  <c r="AG10" i="27"/>
  <c r="AD10" i="27"/>
  <c r="AC10" i="27"/>
  <c r="AA10" i="27"/>
  <c r="Z10" i="27"/>
  <c r="Y10" i="27"/>
  <c r="AW10" i="27"/>
  <c r="BM9" i="27"/>
  <c r="AQ9" i="27"/>
  <c r="AG9" i="27"/>
  <c r="AD9" i="27"/>
  <c r="AC9" i="27"/>
  <c r="AA9" i="27"/>
  <c r="Z9" i="27"/>
  <c r="Y9" i="27"/>
  <c r="AW9" i="27"/>
  <c r="BM8" i="27"/>
  <c r="AQ8" i="27"/>
  <c r="AG8" i="27"/>
  <c r="AD8" i="27"/>
  <c r="AC8" i="27"/>
  <c r="AA8" i="27"/>
  <c r="Z8" i="27"/>
  <c r="Y8" i="27"/>
  <c r="AF8" i="27"/>
  <c r="BM7" i="27"/>
  <c r="AQ7" i="27"/>
  <c r="AG7" i="27"/>
  <c r="AD7" i="27"/>
  <c r="AC7" i="27"/>
  <c r="AA7" i="27"/>
  <c r="Z7" i="27"/>
  <c r="Y7" i="27"/>
  <c r="AF7" i="27"/>
  <c r="BM6" i="27"/>
  <c r="AQ6" i="27"/>
  <c r="AG6" i="27"/>
  <c r="AD6" i="27"/>
  <c r="AC6" i="27"/>
  <c r="AA6" i="27"/>
  <c r="Z6" i="27"/>
  <c r="Y6" i="27"/>
  <c r="AW6" i="27"/>
  <c r="AZ7" i="26"/>
  <c r="AZ8" i="26"/>
  <c r="AZ9" i="26"/>
  <c r="AZ10" i="26"/>
  <c r="AZ11" i="26"/>
  <c r="AZ12" i="26"/>
  <c r="AZ13" i="26"/>
  <c r="AZ14" i="26"/>
  <c r="AZ15" i="26"/>
  <c r="AZ16" i="26"/>
  <c r="AZ17" i="26"/>
  <c r="AZ18" i="26"/>
  <c r="AZ19" i="26"/>
  <c r="AZ20" i="26"/>
  <c r="AZ21" i="26"/>
  <c r="AZ22" i="26"/>
  <c r="AZ23" i="26"/>
  <c r="AZ24" i="26"/>
  <c r="AZ25" i="26"/>
  <c r="AZ6" i="26"/>
  <c r="AY7" i="26"/>
  <c r="AY8" i="26"/>
  <c r="AY9" i="26"/>
  <c r="AY10" i="26"/>
  <c r="AY11" i="26"/>
  <c r="AY12" i="26"/>
  <c r="AY13" i="26"/>
  <c r="AY14" i="26"/>
  <c r="AY15" i="26"/>
  <c r="AY16" i="26"/>
  <c r="AY17" i="26"/>
  <c r="AY18" i="26"/>
  <c r="AY19" i="26"/>
  <c r="AY20" i="26"/>
  <c r="AY21" i="26"/>
  <c r="AY22" i="26"/>
  <c r="AY23" i="26"/>
  <c r="AY24" i="26"/>
  <c r="AY25" i="26"/>
  <c r="AY6" i="26"/>
  <c r="BK6" i="26"/>
  <c r="BK25" i="26"/>
  <c r="BK24" i="26"/>
  <c r="BK23" i="26"/>
  <c r="BK22" i="26"/>
  <c r="BK21" i="26"/>
  <c r="BK20" i="26"/>
  <c r="BK19" i="26"/>
  <c r="BK18" i="26"/>
  <c r="BK17" i="26"/>
  <c r="BK16" i="26"/>
  <c r="BK15" i="26"/>
  <c r="BK14" i="26"/>
  <c r="BK13" i="26"/>
  <c r="BK12" i="26"/>
  <c r="BK11" i="26"/>
  <c r="BK10" i="26"/>
  <c r="BK9" i="26"/>
  <c r="BK8" i="26"/>
  <c r="BK7" i="26"/>
  <c r="BK8" i="18"/>
  <c r="BK9" i="18"/>
  <c r="BK10" i="18"/>
  <c r="BK11" i="18"/>
  <c r="BK12" i="18"/>
  <c r="BK13" i="18"/>
  <c r="BK14" i="18"/>
  <c r="BK15" i="18"/>
  <c r="BK16" i="18"/>
  <c r="BK17" i="18"/>
  <c r="BK18" i="18"/>
  <c r="BK19" i="18"/>
  <c r="BK20" i="18"/>
  <c r="BK21" i="18"/>
  <c r="BK22" i="18"/>
  <c r="BK23" i="18"/>
  <c r="BK24" i="18"/>
  <c r="BK25" i="18"/>
  <c r="BK6" i="18"/>
  <c r="AQ25" i="26"/>
  <c r="AH25" i="26"/>
  <c r="AG25" i="26"/>
  <c r="AD25" i="26"/>
  <c r="AC25" i="26"/>
  <c r="AA25" i="26"/>
  <c r="Z25" i="26"/>
  <c r="Y25" i="26"/>
  <c r="AW25" i="26"/>
  <c r="AQ24" i="26"/>
  <c r="AH24" i="26"/>
  <c r="AG24" i="26"/>
  <c r="AD24" i="26"/>
  <c r="AC24" i="26"/>
  <c r="AA24" i="26"/>
  <c r="Z24" i="26"/>
  <c r="Y24" i="26"/>
  <c r="AF24" i="26"/>
  <c r="AQ23" i="26"/>
  <c r="AH23" i="26"/>
  <c r="AG23" i="26"/>
  <c r="AD23" i="26"/>
  <c r="AC23" i="26"/>
  <c r="AA23" i="26"/>
  <c r="Z23" i="26"/>
  <c r="Y23" i="26"/>
  <c r="AF23" i="26"/>
  <c r="AQ22" i="26"/>
  <c r="AH22" i="26"/>
  <c r="AG22" i="26"/>
  <c r="AD22" i="26"/>
  <c r="AC22" i="26"/>
  <c r="AA22" i="26"/>
  <c r="Z22" i="26"/>
  <c r="Y22" i="26"/>
  <c r="AF22" i="26"/>
  <c r="AQ21" i="26"/>
  <c r="AH21" i="26"/>
  <c r="AG21" i="26"/>
  <c r="AD21" i="26"/>
  <c r="AC21" i="26"/>
  <c r="AA21" i="26"/>
  <c r="Z21" i="26"/>
  <c r="Y21" i="26"/>
  <c r="AF21" i="26"/>
  <c r="AQ20" i="26"/>
  <c r="AH20" i="26"/>
  <c r="AG20" i="26"/>
  <c r="AD20" i="26"/>
  <c r="AC20" i="26"/>
  <c r="AA20" i="26"/>
  <c r="Z20" i="26"/>
  <c r="Y20" i="26"/>
  <c r="AW20" i="26"/>
  <c r="AQ19" i="26"/>
  <c r="AH19" i="26"/>
  <c r="AG19" i="26"/>
  <c r="AD19" i="26"/>
  <c r="AC19" i="26"/>
  <c r="AA19" i="26"/>
  <c r="Z19" i="26"/>
  <c r="Y19" i="26"/>
  <c r="AF19" i="26"/>
  <c r="AQ18" i="26"/>
  <c r="AH18" i="26"/>
  <c r="AG18" i="26"/>
  <c r="AD18" i="26"/>
  <c r="AC18" i="26"/>
  <c r="AA18" i="26"/>
  <c r="Z18" i="26"/>
  <c r="Y18" i="26"/>
  <c r="AW18" i="26"/>
  <c r="AQ17" i="26"/>
  <c r="AH17" i="26"/>
  <c r="AG17" i="26"/>
  <c r="AD17" i="26"/>
  <c r="AC17" i="26"/>
  <c r="AA17" i="26"/>
  <c r="Z17" i="26"/>
  <c r="Y17" i="26"/>
  <c r="AW17" i="26"/>
  <c r="AQ16" i="26"/>
  <c r="AH16" i="26"/>
  <c r="AG16" i="26"/>
  <c r="AD16" i="26"/>
  <c r="AC16" i="26"/>
  <c r="AA16" i="26"/>
  <c r="Z16" i="26"/>
  <c r="Y16" i="26"/>
  <c r="AF16" i="26"/>
  <c r="AQ15" i="26"/>
  <c r="AH15" i="26"/>
  <c r="AG15" i="26"/>
  <c r="AD15" i="26"/>
  <c r="AC15" i="26"/>
  <c r="AA15" i="26"/>
  <c r="Z15" i="26"/>
  <c r="Y15" i="26"/>
  <c r="AW15" i="26"/>
  <c r="AQ14" i="26"/>
  <c r="AH14" i="26"/>
  <c r="AG14" i="26"/>
  <c r="AD14" i="26"/>
  <c r="AC14" i="26"/>
  <c r="AA14" i="26"/>
  <c r="Z14" i="26"/>
  <c r="Y14" i="26"/>
  <c r="AF14" i="26"/>
  <c r="AQ13" i="26"/>
  <c r="AH13" i="26"/>
  <c r="AG13" i="26"/>
  <c r="AD13" i="26"/>
  <c r="AC13" i="26"/>
  <c r="AA13" i="26"/>
  <c r="Z13" i="26"/>
  <c r="Y13" i="26"/>
  <c r="AF13" i="26"/>
  <c r="AQ12" i="26"/>
  <c r="AH12" i="26"/>
  <c r="AG12" i="26"/>
  <c r="AD12" i="26"/>
  <c r="AC12" i="26"/>
  <c r="AA12" i="26"/>
  <c r="Z12" i="26"/>
  <c r="Y12" i="26"/>
  <c r="AW12" i="26"/>
  <c r="AQ11" i="26"/>
  <c r="AH11" i="26"/>
  <c r="AG11" i="26"/>
  <c r="AD11" i="26"/>
  <c r="AC11" i="26"/>
  <c r="AA11" i="26"/>
  <c r="Z11" i="26"/>
  <c r="Y11" i="26"/>
  <c r="AF11" i="26"/>
  <c r="AQ10" i="26"/>
  <c r="AH10" i="26"/>
  <c r="AG10" i="26"/>
  <c r="AD10" i="26"/>
  <c r="AC10" i="26"/>
  <c r="AA10" i="26"/>
  <c r="Z10" i="26"/>
  <c r="Y10" i="26"/>
  <c r="AF10" i="26"/>
  <c r="AQ9" i="26"/>
  <c r="AH9" i="26"/>
  <c r="AG9" i="26"/>
  <c r="AD9" i="26"/>
  <c r="AC9" i="26"/>
  <c r="AA9" i="26"/>
  <c r="Z9" i="26"/>
  <c r="Y9" i="26"/>
  <c r="AW9" i="26"/>
  <c r="AQ8" i="26"/>
  <c r="AH8" i="26"/>
  <c r="AG8" i="26"/>
  <c r="AD8" i="26"/>
  <c r="AC8" i="26"/>
  <c r="AA8" i="26"/>
  <c r="Z8" i="26"/>
  <c r="Y8" i="26"/>
  <c r="AW8" i="26"/>
  <c r="AQ7" i="26"/>
  <c r="AH7" i="26"/>
  <c r="AG7" i="26"/>
  <c r="AD7" i="26"/>
  <c r="AC7" i="26"/>
  <c r="AA7" i="26"/>
  <c r="Z7" i="26"/>
  <c r="Y7" i="26"/>
  <c r="AW7" i="26"/>
  <c r="AQ6" i="26"/>
  <c r="AH6" i="26"/>
  <c r="AG6" i="26"/>
  <c r="AD6" i="26"/>
  <c r="AC6" i="26"/>
  <c r="AA6" i="26"/>
  <c r="Z6" i="26"/>
  <c r="Y6" i="26"/>
  <c r="AF6" i="26"/>
  <c r="BK7" i="18"/>
  <c r="AW17" i="18"/>
  <c r="AA6" i="18"/>
  <c r="A12" i="28"/>
  <c r="B7" i="21"/>
  <c r="A11" i="28"/>
  <c r="D10" i="21"/>
  <c r="A9" i="28"/>
  <c r="C10" i="21"/>
  <c r="A8" i="28"/>
  <c r="B10" i="21"/>
  <c r="A7" i="28"/>
  <c r="A10" i="21"/>
  <c r="A6" i="28"/>
  <c r="D4" i="21"/>
  <c r="A5" i="28"/>
  <c r="A4" i="28"/>
  <c r="A3" i="28"/>
  <c r="A2" i="28"/>
  <c r="A7" i="21"/>
  <c r="B4" i="21"/>
  <c r="A4" i="21"/>
  <c r="C4" i="21"/>
  <c r="AW14" i="18"/>
  <c r="AW15" i="18"/>
  <c r="AW16" i="18"/>
  <c r="AW18" i="18"/>
  <c r="AW19" i="18"/>
  <c r="AW20" i="18"/>
  <c r="AW21" i="18"/>
  <c r="AW22" i="18"/>
  <c r="AW23" i="18"/>
  <c r="AW24" i="18"/>
  <c r="AW25" i="18"/>
  <c r="F11" i="21" l="1"/>
  <c r="AF8" i="44"/>
  <c r="AW8" i="44"/>
  <c r="AF18" i="44"/>
  <c r="AW18" i="44"/>
  <c r="AB8" i="48"/>
  <c r="AB13" i="48"/>
  <c r="AB18" i="48"/>
  <c r="AB23" i="48"/>
  <c r="AB9" i="48"/>
  <c r="AB14" i="48"/>
  <c r="AB19" i="48"/>
  <c r="AB24" i="48"/>
  <c r="A3" i="48"/>
  <c r="F3" i="48"/>
  <c r="AB10" i="48"/>
  <c r="AB15" i="48"/>
  <c r="AB20" i="48"/>
  <c r="AB25" i="48"/>
  <c r="AB6" i="48"/>
  <c r="AB11" i="48"/>
  <c r="AB16" i="48"/>
  <c r="AB21" i="48"/>
  <c r="AB7" i="48"/>
  <c r="AB12" i="48"/>
  <c r="AB17" i="48"/>
  <c r="AB22" i="48"/>
  <c r="AF10" i="44"/>
  <c r="AW10" i="44"/>
  <c r="AB14" i="18"/>
  <c r="BL6" i="37"/>
  <c r="AH6" i="37" s="1"/>
  <c r="AB14" i="37"/>
  <c r="AB24" i="40"/>
  <c r="AB6" i="37"/>
  <c r="AB13" i="40"/>
  <c r="AB22" i="37"/>
  <c r="AB15" i="44"/>
  <c r="AB9" i="37"/>
  <c r="AB25" i="37"/>
  <c r="AB19" i="42"/>
  <c r="AB16" i="44"/>
  <c r="AB12" i="37"/>
  <c r="AB20" i="37"/>
  <c r="AB8" i="42"/>
  <c r="AB16" i="42"/>
  <c r="AB24" i="42"/>
  <c r="AB19" i="43"/>
  <c r="AB11" i="43"/>
  <c r="AB6" i="44"/>
  <c r="AB9" i="44"/>
  <c r="AB17" i="44"/>
  <c r="AB25" i="44"/>
  <c r="AB22" i="42"/>
  <c r="AB17" i="37"/>
  <c r="AB7" i="37"/>
  <c r="AB15" i="37"/>
  <c r="AB23" i="37"/>
  <c r="AB13" i="42"/>
  <c r="AB21" i="42"/>
  <c r="AB6" i="43"/>
  <c r="AB18" i="43"/>
  <c r="AB10" i="43"/>
  <c r="AB10" i="44"/>
  <c r="AB18" i="44"/>
  <c r="AB14" i="42"/>
  <c r="AB13" i="43"/>
  <c r="AB6" i="42"/>
  <c r="AB10" i="37"/>
  <c r="AB18" i="37"/>
  <c r="AB10" i="42"/>
  <c r="AB18" i="42"/>
  <c r="AB25" i="43"/>
  <c r="AB17" i="43"/>
  <c r="AB9" i="43"/>
  <c r="AB11" i="44"/>
  <c r="AB19" i="44"/>
  <c r="AB10" i="40"/>
  <c r="AB12" i="43"/>
  <c r="AB24" i="44"/>
  <c r="AB13" i="37"/>
  <c r="AB21" i="37"/>
  <c r="AB7" i="42"/>
  <c r="AB15" i="42"/>
  <c r="AB23" i="42"/>
  <c r="AB24" i="43"/>
  <c r="AB16" i="43"/>
  <c r="AB8" i="43"/>
  <c r="AB12" i="44"/>
  <c r="AB20" i="44"/>
  <c r="AB7" i="44"/>
  <c r="AB8" i="44"/>
  <c r="AB20" i="41"/>
  <c r="AB8" i="37"/>
  <c r="AB16" i="37"/>
  <c r="AB24" i="37"/>
  <c r="AB12" i="42"/>
  <c r="AB20" i="42"/>
  <c r="AB23" i="43"/>
  <c r="AB15" i="43"/>
  <c r="AB7" i="43"/>
  <c r="AB13" i="44"/>
  <c r="AB21" i="44"/>
  <c r="AB18" i="40"/>
  <c r="AB21" i="43"/>
  <c r="AB23" i="44"/>
  <c r="AB6" i="38"/>
  <c r="AB11" i="42"/>
  <c r="AB20" i="43"/>
  <c r="AB21" i="40"/>
  <c r="AB25" i="39"/>
  <c r="AB11" i="37"/>
  <c r="AB19" i="37"/>
  <c r="AB9" i="42"/>
  <c r="AB17" i="42"/>
  <c r="AB25" i="42"/>
  <c r="AB22" i="43"/>
  <c r="AB14" i="43"/>
  <c r="AB14" i="44"/>
  <c r="AB22" i="44"/>
  <c r="G3" i="40"/>
  <c r="AF17" i="44"/>
  <c r="AF19" i="32"/>
  <c r="AF21" i="35"/>
  <c r="AF9" i="36"/>
  <c r="AF12" i="38"/>
  <c r="AF15" i="27"/>
  <c r="AF22" i="27"/>
  <c r="AF24" i="40"/>
  <c r="AW18" i="39"/>
  <c r="AW17" i="36"/>
  <c r="AF17" i="24"/>
  <c r="AF14" i="38"/>
  <c r="AF22" i="40"/>
  <c r="AW15" i="31"/>
  <c r="AF9" i="42"/>
  <c r="AF7" i="39"/>
  <c r="AW14" i="30"/>
  <c r="AF7" i="32"/>
  <c r="AF14" i="39"/>
  <c r="AF23" i="39"/>
  <c r="AW18" i="40"/>
  <c r="AF10" i="27"/>
  <c r="AF23" i="27"/>
  <c r="AF9" i="32"/>
  <c r="AF23" i="36"/>
  <c r="AF19" i="37"/>
  <c r="AF18" i="38"/>
  <c r="AF21" i="40"/>
  <c r="AW7" i="35"/>
  <c r="AF23" i="24"/>
  <c r="AF11" i="32"/>
  <c r="AF22" i="43"/>
  <c r="AF20" i="38"/>
  <c r="AW25" i="27"/>
  <c r="AW23" i="31"/>
  <c r="AF15" i="32"/>
  <c r="AF23" i="40"/>
  <c r="AF18" i="27"/>
  <c r="AF13" i="24"/>
  <c r="AF11" i="30"/>
  <c r="AF9" i="31"/>
  <c r="AF17" i="32"/>
  <c r="AF6" i="34"/>
  <c r="AW7" i="34"/>
  <c r="AW21" i="42"/>
  <c r="AF22" i="38"/>
  <c r="AF15" i="44"/>
  <c r="AF20" i="35"/>
  <c r="AF8" i="43"/>
  <c r="AF14" i="27"/>
  <c r="AF14" i="24"/>
  <c r="AF20" i="30"/>
  <c r="AF17" i="31"/>
  <c r="AF23" i="32"/>
  <c r="AW6" i="32"/>
  <c r="AW7" i="31"/>
  <c r="AF25" i="32"/>
  <c r="AF16" i="43"/>
  <c r="AW11" i="24"/>
  <c r="AF6" i="31"/>
  <c r="AF13" i="31"/>
  <c r="AF21" i="31"/>
  <c r="AF25" i="31"/>
  <c r="AW6" i="33"/>
  <c r="AW9" i="35"/>
  <c r="AW15" i="35"/>
  <c r="AF25" i="37"/>
  <c r="AW20" i="37"/>
  <c r="AW24" i="42"/>
  <c r="AW25" i="38"/>
  <c r="AF9" i="39"/>
  <c r="AF25" i="39"/>
  <c r="AW19" i="39"/>
  <c r="AW20" i="40"/>
  <c r="AF17" i="27"/>
  <c r="AW23" i="34"/>
  <c r="AF13" i="35"/>
  <c r="AF15" i="36"/>
  <c r="AW24" i="36"/>
  <c r="AW12" i="37"/>
  <c r="AW18" i="42"/>
  <c r="AF10" i="38"/>
  <c r="AW17" i="38"/>
  <c r="AF15" i="39"/>
  <c r="AW17" i="39"/>
  <c r="AW17" i="40"/>
  <c r="AW24" i="38"/>
  <c r="AF21" i="24"/>
  <c r="AW22" i="34"/>
  <c r="AW14" i="31"/>
  <c r="AW22" i="31"/>
  <c r="AF13" i="32"/>
  <c r="AF25" i="35"/>
  <c r="AW25" i="36"/>
  <c r="AW11" i="37"/>
  <c r="AF17" i="42"/>
  <c r="AW13" i="42"/>
  <c r="AF16" i="38"/>
  <c r="AW23" i="41"/>
  <c r="AF16" i="39"/>
  <c r="AW11" i="39"/>
  <c r="AW16" i="40"/>
  <c r="AW21" i="27"/>
  <c r="AF9" i="24"/>
  <c r="AF15" i="24"/>
  <c r="AF18" i="24"/>
  <c r="AW6" i="24"/>
  <c r="AW15" i="34"/>
  <c r="AW10" i="31"/>
  <c r="AW18" i="31"/>
  <c r="AW9" i="37"/>
  <c r="AW9" i="38"/>
  <c r="AF9" i="44"/>
  <c r="AW10" i="39"/>
  <c r="AW9" i="40"/>
  <c r="AW8" i="38"/>
  <c r="AF22" i="39"/>
  <c r="AW8" i="40"/>
  <c r="AF9" i="27"/>
  <c r="AW13" i="27"/>
  <c r="AF22" i="24"/>
  <c r="AF25" i="24"/>
  <c r="AW19" i="24"/>
  <c r="AF9" i="30"/>
  <c r="AW25" i="30"/>
  <c r="AW16" i="35"/>
  <c r="AF17" i="37"/>
  <c r="AF15" i="42"/>
  <c r="AF12" i="43"/>
  <c r="AF19" i="43"/>
  <c r="AW25" i="40"/>
  <c r="AW10" i="24"/>
  <c r="AF6" i="27"/>
  <c r="AF7" i="24"/>
  <c r="AF22" i="30"/>
  <c r="AW8" i="31"/>
  <c r="AW16" i="31"/>
  <c r="AF21" i="32"/>
  <c r="AF8" i="36"/>
  <c r="AW16" i="36"/>
  <c r="AW6" i="42"/>
  <c r="AF8" i="39"/>
  <c r="AF24" i="39"/>
  <c r="AW14" i="43"/>
  <c r="AF12" i="27"/>
  <c r="AF20" i="27"/>
  <c r="AW7" i="27"/>
  <c r="AF12" i="24"/>
  <c r="AF20" i="24"/>
  <c r="AW21" i="34"/>
  <c r="AW13" i="34"/>
  <c r="AW12" i="30"/>
  <c r="AF24" i="31"/>
  <c r="AF8" i="32"/>
  <c r="AF12" i="32"/>
  <c r="AF16" i="32"/>
  <c r="AF20" i="32"/>
  <c r="AF24" i="32"/>
  <c r="AW6" i="35"/>
  <c r="AW10" i="35"/>
  <c r="AF12" i="35"/>
  <c r="AW14" i="35"/>
  <c r="AW6" i="36"/>
  <c r="AW6" i="37"/>
  <c r="AW18" i="37"/>
  <c r="AW10" i="37"/>
  <c r="AF23" i="42"/>
  <c r="AW19" i="42"/>
  <c r="AW11" i="42"/>
  <c r="AW23" i="38"/>
  <c r="AW15" i="38"/>
  <c r="AW15" i="40"/>
  <c r="AW7" i="40"/>
  <c r="AW24" i="27"/>
  <c r="AW6" i="29"/>
  <c r="AF11" i="34"/>
  <c r="AF20" i="34"/>
  <c r="AW24" i="24"/>
  <c r="AW16" i="24"/>
  <c r="AW8" i="24"/>
  <c r="AW12" i="34"/>
  <c r="AW19" i="30"/>
  <c r="AW12" i="31"/>
  <c r="AW20" i="31"/>
  <c r="AW24" i="33"/>
  <c r="AW25" i="33"/>
  <c r="AW18" i="35"/>
  <c r="AW14" i="36"/>
  <c r="AW22" i="36"/>
  <c r="AW10" i="42"/>
  <c r="AW21" i="43"/>
  <c r="AF13" i="38"/>
  <c r="AF21" i="38"/>
  <c r="AF16" i="44"/>
  <c r="AF23" i="44"/>
  <c r="AF9" i="41"/>
  <c r="AF11" i="40"/>
  <c r="AF13" i="40"/>
  <c r="AF14" i="40"/>
  <c r="AW14" i="34"/>
  <c r="AW19" i="34"/>
  <c r="AW18" i="30"/>
  <c r="AW10" i="30"/>
  <c r="AW11" i="31"/>
  <c r="AW19" i="31"/>
  <c r="AW22" i="32"/>
  <c r="AW14" i="32"/>
  <c r="AW12" i="33"/>
  <c r="AW13" i="33"/>
  <c r="AW16" i="33"/>
  <c r="AW17" i="33"/>
  <c r="AW20" i="33"/>
  <c r="AW21" i="33"/>
  <c r="AW17" i="35"/>
  <c r="AW7" i="36"/>
  <c r="AW24" i="37"/>
  <c r="AW25" i="42"/>
  <c r="AF7" i="44"/>
  <c r="AF12" i="41"/>
  <c r="AW20" i="41"/>
  <c r="AF6" i="40"/>
  <c r="AW10" i="32"/>
  <c r="AW18" i="34"/>
  <c r="AW10" i="34"/>
  <c r="AW17" i="30"/>
  <c r="AW8" i="33"/>
  <c r="AW9" i="33"/>
  <c r="AW8" i="35"/>
  <c r="AW24" i="35"/>
  <c r="AF13" i="36"/>
  <c r="AF21" i="36"/>
  <c r="AF7" i="37"/>
  <c r="AW23" i="37"/>
  <c r="AW15" i="37"/>
  <c r="AW16" i="42"/>
  <c r="AW8" i="42"/>
  <c r="AF14" i="44"/>
  <c r="AF17" i="41"/>
  <c r="AW12" i="40"/>
  <c r="AW8" i="27"/>
  <c r="AF16" i="27"/>
  <c r="AW6" i="26"/>
  <c r="AW19" i="27"/>
  <c r="AW11" i="27"/>
  <c r="AF25" i="34"/>
  <c r="AW17" i="34"/>
  <c r="AW9" i="34"/>
  <c r="AW24" i="30"/>
  <c r="AW16" i="30"/>
  <c r="AW8" i="30"/>
  <c r="AF18" i="32"/>
  <c r="AF15" i="33"/>
  <c r="AF19" i="33"/>
  <c r="AW22" i="37"/>
  <c r="AW14" i="37"/>
  <c r="AF7" i="42"/>
  <c r="AW13" i="43"/>
  <c r="AF17" i="43"/>
  <c r="AW19" i="38"/>
  <c r="AW11" i="38"/>
  <c r="AW18" i="41"/>
  <c r="AW10" i="41"/>
  <c r="AF12" i="39"/>
  <c r="AF20" i="39"/>
  <c r="AW21" i="39"/>
  <c r="AW13" i="39"/>
  <c r="AW19" i="40"/>
  <c r="AW24" i="34"/>
  <c r="AW16" i="34"/>
  <c r="AW8" i="34"/>
  <c r="AW23" i="30"/>
  <c r="AW15" i="30"/>
  <c r="AF22" i="35"/>
  <c r="AW21" i="37"/>
  <c r="AW13" i="37"/>
  <c r="AW22" i="42"/>
  <c r="AW14" i="42"/>
  <c r="AW6" i="38"/>
  <c r="AF25" i="41"/>
  <c r="AW10" i="40"/>
  <c r="A3" i="40"/>
  <c r="AB9" i="40"/>
  <c r="AB17" i="40"/>
  <c r="F3" i="40"/>
  <c r="AB6" i="40"/>
  <c r="AB14" i="40"/>
  <c r="AB22" i="40"/>
  <c r="AB25" i="40"/>
  <c r="K3" i="40"/>
  <c r="AB7" i="40"/>
  <c r="AB11" i="40"/>
  <c r="AB15" i="40"/>
  <c r="AB19" i="40"/>
  <c r="AB23" i="40"/>
  <c r="M3" i="40"/>
  <c r="I3" i="40"/>
  <c r="AB20" i="40"/>
  <c r="AB8" i="40"/>
  <c r="AB12" i="40"/>
  <c r="AB16" i="40"/>
  <c r="AB6" i="39"/>
  <c r="N3" i="39"/>
  <c r="A3" i="39"/>
  <c r="F3" i="39"/>
  <c r="I3" i="39"/>
  <c r="G3" i="39"/>
  <c r="AB7" i="39"/>
  <c r="AB8" i="39"/>
  <c r="AB9" i="39"/>
  <c r="AB10" i="39"/>
  <c r="AB11" i="39"/>
  <c r="AB12" i="39"/>
  <c r="AB13" i="39"/>
  <c r="AB14" i="39"/>
  <c r="AB15" i="39"/>
  <c r="AB16" i="39"/>
  <c r="AB17" i="39"/>
  <c r="AB18" i="39"/>
  <c r="AB19" i="39"/>
  <c r="AB20" i="39"/>
  <c r="AB21" i="39"/>
  <c r="AB22" i="39"/>
  <c r="AB23" i="39"/>
  <c r="AB24" i="39"/>
  <c r="K3" i="39"/>
  <c r="AF6" i="39"/>
  <c r="AB8" i="41"/>
  <c r="AB25" i="41"/>
  <c r="I3" i="41"/>
  <c r="AB13" i="41"/>
  <c r="AB18" i="41"/>
  <c r="AB23" i="41"/>
  <c r="AB11" i="41"/>
  <c r="AB16" i="41"/>
  <c r="N3" i="41"/>
  <c r="AB9" i="41"/>
  <c r="AB21" i="41"/>
  <c r="P3" i="41"/>
  <c r="AB14" i="41"/>
  <c r="AB19" i="41"/>
  <c r="A3" i="41"/>
  <c r="AB6" i="41"/>
  <c r="AB12" i="41"/>
  <c r="AB17" i="41"/>
  <c r="AB24" i="41"/>
  <c r="F3" i="41"/>
  <c r="AB7" i="41"/>
  <c r="AB22" i="41"/>
  <c r="G3" i="41"/>
  <c r="AB10" i="41"/>
  <c r="AB15" i="41"/>
  <c r="AF7" i="41"/>
  <c r="AF15" i="41"/>
  <c r="AF14" i="41"/>
  <c r="AF22" i="41"/>
  <c r="AF6" i="41"/>
  <c r="AF11" i="41"/>
  <c r="AF19" i="41"/>
  <c r="AF8" i="41"/>
  <c r="AF16" i="41"/>
  <c r="AF24" i="41"/>
  <c r="AF13" i="41"/>
  <c r="AF21" i="41"/>
  <c r="AF12" i="44"/>
  <c r="AF20" i="44"/>
  <c r="AF25" i="44"/>
  <c r="AF22" i="44"/>
  <c r="AF6" i="44"/>
  <c r="AF11" i="44"/>
  <c r="AF19" i="44"/>
  <c r="AF24" i="44"/>
  <c r="AF13" i="44"/>
  <c r="AF21" i="44"/>
  <c r="AF7" i="38"/>
  <c r="G3" i="38"/>
  <c r="O3" i="38"/>
  <c r="Q3" i="38"/>
  <c r="AB7" i="38"/>
  <c r="AB8" i="38"/>
  <c r="AB9" i="38"/>
  <c r="AB10" i="38"/>
  <c r="AB11" i="38"/>
  <c r="AB12" i="38"/>
  <c r="AB13" i="38"/>
  <c r="AB14" i="38"/>
  <c r="AB15" i="38"/>
  <c r="AB16" i="38"/>
  <c r="AB17" i="38"/>
  <c r="AB18" i="38"/>
  <c r="AB19" i="38"/>
  <c r="AB20" i="38"/>
  <c r="AB21" i="38"/>
  <c r="AB22" i="38"/>
  <c r="AB23" i="38"/>
  <c r="AB24" i="38"/>
  <c r="AB25" i="38"/>
  <c r="I3" i="38"/>
  <c r="AF9" i="43"/>
  <c r="AF20" i="43"/>
  <c r="AF11" i="43"/>
  <c r="AF25" i="43"/>
  <c r="AW6" i="43"/>
  <c r="AW7" i="43"/>
  <c r="AW15" i="43"/>
  <c r="AW23" i="43"/>
  <c r="AW24" i="43"/>
  <c r="AW10" i="43"/>
  <c r="AW18" i="43"/>
  <c r="AF12" i="42"/>
  <c r="AF20" i="42"/>
  <c r="AF8" i="37"/>
  <c r="AF16" i="37"/>
  <c r="A3" i="37"/>
  <c r="A14" i="21"/>
  <c r="A3" i="42"/>
  <c r="B14" i="21"/>
  <c r="F3" i="42"/>
  <c r="A3" i="43"/>
  <c r="A3" i="44"/>
  <c r="F3" i="37"/>
  <c r="F3" i="43"/>
  <c r="F3" i="44"/>
  <c r="C14" i="21"/>
  <c r="A3" i="38"/>
  <c r="D14" i="21"/>
  <c r="F3" i="38"/>
  <c r="E5" i="21"/>
  <c r="E11" i="21"/>
  <c r="E14" i="21"/>
  <c r="E8" i="21"/>
  <c r="AB13" i="33"/>
  <c r="D8" i="21"/>
  <c r="AB11" i="29"/>
  <c r="AB9" i="29"/>
  <c r="AB9" i="36"/>
  <c r="AB22" i="36"/>
  <c r="AB7" i="29"/>
  <c r="AB23" i="29"/>
  <c r="AB13" i="30"/>
  <c r="AB23" i="30"/>
  <c r="A3" i="36"/>
  <c r="AB17" i="36"/>
  <c r="AB25" i="36"/>
  <c r="AB25" i="29"/>
  <c r="AB21" i="29"/>
  <c r="F3" i="36"/>
  <c r="AB7" i="36"/>
  <c r="AB19" i="29"/>
  <c r="AB10" i="30"/>
  <c r="AB20" i="30"/>
  <c r="AB10" i="36"/>
  <c r="AB15" i="36"/>
  <c r="AB18" i="36"/>
  <c r="AB23" i="36"/>
  <c r="AB22" i="26"/>
  <c r="AB17" i="29"/>
  <c r="AB9" i="32"/>
  <c r="AB11" i="36"/>
  <c r="AB19" i="36"/>
  <c r="AB6" i="36"/>
  <c r="AB15" i="29"/>
  <c r="AB17" i="32"/>
  <c r="F3" i="33"/>
  <c r="AB8" i="36"/>
  <c r="AB12" i="36"/>
  <c r="AB20" i="36"/>
  <c r="AB14" i="36"/>
  <c r="AB13" i="29"/>
  <c r="AB6" i="30"/>
  <c r="AB25" i="32"/>
  <c r="AB13" i="36"/>
  <c r="AB16" i="36"/>
  <c r="AB21" i="36"/>
  <c r="AB24" i="36"/>
  <c r="AF11" i="36"/>
  <c r="AW12" i="36"/>
  <c r="AF19" i="36"/>
  <c r="AW20" i="36"/>
  <c r="AW10" i="36"/>
  <c r="AW18" i="36"/>
  <c r="AB7" i="30"/>
  <c r="AB8" i="32"/>
  <c r="AB24" i="32"/>
  <c r="AB15" i="26"/>
  <c r="A3" i="30"/>
  <c r="AB11" i="30"/>
  <c r="AB14" i="30"/>
  <c r="AB24" i="30"/>
  <c r="AB7" i="32"/>
  <c r="AB15" i="32"/>
  <c r="AB23" i="32"/>
  <c r="AB14" i="33"/>
  <c r="AB15" i="33"/>
  <c r="AB22" i="33"/>
  <c r="AB23" i="33"/>
  <c r="AB24" i="33"/>
  <c r="AB17" i="30"/>
  <c r="AB21" i="33"/>
  <c r="F3" i="30"/>
  <c r="AB8" i="30"/>
  <c r="AB18" i="30"/>
  <c r="AB21" i="30"/>
  <c r="AB7" i="31"/>
  <c r="AB8" i="31"/>
  <c r="AB9" i="31"/>
  <c r="AB10" i="31"/>
  <c r="AB11" i="31"/>
  <c r="AB12" i="31"/>
  <c r="AB13" i="31"/>
  <c r="AB14" i="31"/>
  <c r="AB15" i="31"/>
  <c r="AB16" i="31"/>
  <c r="AB17" i="31"/>
  <c r="AB18" i="31"/>
  <c r="AB19" i="31"/>
  <c r="AB20" i="31"/>
  <c r="AB21" i="31"/>
  <c r="AB22" i="31"/>
  <c r="AB23" i="31"/>
  <c r="AB24" i="31"/>
  <c r="AB25" i="31"/>
  <c r="AB14" i="32"/>
  <c r="AB22" i="32"/>
  <c r="AB16" i="33"/>
  <c r="AB16" i="32"/>
  <c r="C8" i="21"/>
  <c r="AB6" i="29"/>
  <c r="AB8" i="29"/>
  <c r="AB10" i="29"/>
  <c r="AB12" i="29"/>
  <c r="AB14" i="29"/>
  <c r="AB16" i="29"/>
  <c r="AB18" i="29"/>
  <c r="AB20" i="29"/>
  <c r="AB22" i="29"/>
  <c r="AB24" i="29"/>
  <c r="AB6" i="31"/>
  <c r="AB6" i="32"/>
  <c r="AB13" i="32"/>
  <c r="AB21" i="32"/>
  <c r="AB7" i="33"/>
  <c r="AB8" i="33"/>
  <c r="AB25" i="33"/>
  <c r="AB25" i="26"/>
  <c r="AB9" i="30"/>
  <c r="AB12" i="30"/>
  <c r="AB15" i="30"/>
  <c r="AB19" i="30"/>
  <c r="AB22" i="30"/>
  <c r="AB25" i="30"/>
  <c r="AB12" i="32"/>
  <c r="AB20" i="32"/>
  <c r="AB6" i="33"/>
  <c r="AB17" i="33"/>
  <c r="A3" i="29"/>
  <c r="A3" i="31"/>
  <c r="A3" i="32"/>
  <c r="AB11" i="32"/>
  <c r="AB19" i="32"/>
  <c r="AB9" i="33"/>
  <c r="AB18" i="33"/>
  <c r="AB19" i="33"/>
  <c r="A3" i="27"/>
  <c r="F3" i="29"/>
  <c r="AB16" i="30"/>
  <c r="F3" i="31"/>
  <c r="F3" i="32"/>
  <c r="AB10" i="32"/>
  <c r="AB18" i="32"/>
  <c r="A3" i="33"/>
  <c r="AB10" i="33"/>
  <c r="AB11" i="33"/>
  <c r="AB12" i="33"/>
  <c r="AB20" i="33"/>
  <c r="AB6" i="35"/>
  <c r="AB13" i="35"/>
  <c r="AB22" i="35"/>
  <c r="A3" i="24"/>
  <c r="AB7" i="24"/>
  <c r="AB9" i="24"/>
  <c r="AB11" i="24"/>
  <c r="AB13" i="24"/>
  <c r="AB15" i="24"/>
  <c r="AB17" i="24"/>
  <c r="AB19" i="24"/>
  <c r="AB21" i="24"/>
  <c r="AB23" i="24"/>
  <c r="AB25" i="24"/>
  <c r="A3" i="34"/>
  <c r="AB21" i="34"/>
  <c r="AB12" i="35"/>
  <c r="AB21" i="35"/>
  <c r="F3" i="24"/>
  <c r="F3" i="34"/>
  <c r="AB14" i="34"/>
  <c r="A3" i="35"/>
  <c r="AB20" i="35"/>
  <c r="AB7" i="34"/>
  <c r="AB9" i="34"/>
  <c r="AB11" i="34"/>
  <c r="AB18" i="34"/>
  <c r="AB23" i="34"/>
  <c r="F3" i="35"/>
  <c r="AB10" i="35"/>
  <c r="AB11" i="35"/>
  <c r="AB20" i="34"/>
  <c r="AB25" i="34"/>
  <c r="AB9" i="35"/>
  <c r="AB18" i="35"/>
  <c r="AB19" i="35"/>
  <c r="AB25" i="35"/>
  <c r="AB12" i="34"/>
  <c r="AB8" i="24"/>
  <c r="AB10" i="24"/>
  <c r="AB12" i="24"/>
  <c r="AB14" i="24"/>
  <c r="AB16" i="24"/>
  <c r="AB18" i="24"/>
  <c r="AB20" i="24"/>
  <c r="AB22" i="24"/>
  <c r="AB24" i="24"/>
  <c r="AB13" i="34"/>
  <c r="AB8" i="35"/>
  <c r="AB17" i="35"/>
  <c r="AB24" i="35"/>
  <c r="AB24" i="34"/>
  <c r="AB16" i="34"/>
  <c r="AB22" i="34"/>
  <c r="AB7" i="35"/>
  <c r="AB16" i="35"/>
  <c r="AB6" i="24"/>
  <c r="AB6" i="34"/>
  <c r="AB8" i="34"/>
  <c r="AB10" i="34"/>
  <c r="AB15" i="34"/>
  <c r="AB17" i="34"/>
  <c r="AB19" i="34"/>
  <c r="AB14" i="35"/>
  <c r="AB15" i="35"/>
  <c r="AB23" i="35"/>
  <c r="AF11" i="35"/>
  <c r="AF19" i="35"/>
  <c r="AW23" i="35"/>
  <c r="AF7" i="33"/>
  <c r="AF11" i="33"/>
  <c r="AF23" i="33"/>
  <c r="AW10" i="33"/>
  <c r="AW14" i="33"/>
  <c r="AW18" i="33"/>
  <c r="AW22" i="33"/>
  <c r="AF7" i="30"/>
  <c r="AF13" i="30"/>
  <c r="AF21" i="30"/>
  <c r="AF6" i="30"/>
  <c r="AW7" i="29"/>
  <c r="AW8" i="29"/>
  <c r="AW9" i="29"/>
  <c r="AW10" i="29"/>
  <c r="AW11" i="29"/>
  <c r="AW12" i="29"/>
  <c r="AW13" i="29"/>
  <c r="AW14" i="29"/>
  <c r="AW15" i="29"/>
  <c r="AW16" i="29"/>
  <c r="AW17" i="29"/>
  <c r="AW18" i="29"/>
  <c r="AW19" i="29"/>
  <c r="AW20" i="29"/>
  <c r="AW21" i="29"/>
  <c r="AW22" i="29"/>
  <c r="AW23" i="29"/>
  <c r="AW24" i="29"/>
  <c r="AW25" i="29"/>
  <c r="F3" i="27"/>
  <c r="AB6" i="27"/>
  <c r="AB7" i="27"/>
  <c r="AB8" i="27"/>
  <c r="AB9" i="27"/>
  <c r="AB10" i="27"/>
  <c r="AB11" i="27"/>
  <c r="AB12" i="27"/>
  <c r="AB13" i="27"/>
  <c r="AB14" i="27"/>
  <c r="AB15" i="27"/>
  <c r="AB16" i="27"/>
  <c r="AB17" i="27"/>
  <c r="AB18" i="27"/>
  <c r="AB19" i="27"/>
  <c r="AB20" i="27"/>
  <c r="AB21" i="27"/>
  <c r="AB22" i="27"/>
  <c r="AB23" i="27"/>
  <c r="AB24" i="27"/>
  <c r="AB25" i="27"/>
  <c r="AF15" i="26"/>
  <c r="AW13" i="26"/>
  <c r="AF18" i="26"/>
  <c r="AF20" i="26"/>
  <c r="AF7" i="26"/>
  <c r="AW16" i="26"/>
  <c r="AW24" i="26"/>
  <c r="AW10" i="26"/>
  <c r="AW21" i="26"/>
  <c r="AW23" i="26"/>
  <c r="AF8" i="26"/>
  <c r="AF12" i="26"/>
  <c r="AB6" i="26"/>
  <c r="AB9" i="26"/>
  <c r="AB12" i="26"/>
  <c r="AB18" i="26"/>
  <c r="AB21" i="26"/>
  <c r="AB24" i="26"/>
  <c r="A3" i="26"/>
  <c r="AB23" i="26"/>
  <c r="F3" i="26"/>
  <c r="AB8" i="26"/>
  <c r="AB11" i="26"/>
  <c r="AB14" i="26"/>
  <c r="AB20" i="26"/>
  <c r="AB7" i="26"/>
  <c r="AB17" i="26"/>
  <c r="AB10" i="26"/>
  <c r="AB13" i="26"/>
  <c r="AB16" i="26"/>
  <c r="AB19" i="26"/>
  <c r="AF9" i="26"/>
  <c r="AW14" i="26"/>
  <c r="AF17" i="26"/>
  <c r="AW22" i="26"/>
  <c r="AF25" i="26"/>
  <c r="AW11" i="26"/>
  <c r="AW19" i="26"/>
  <c r="AB21" i="18"/>
  <c r="AB13" i="18"/>
  <c r="AB20" i="18"/>
  <c r="AB12" i="18"/>
  <c r="AB19" i="18"/>
  <c r="AB11" i="18"/>
  <c r="AB6" i="18"/>
  <c r="AB18" i="18"/>
  <c r="AB10" i="18"/>
  <c r="AB25" i="18"/>
  <c r="AB17" i="18"/>
  <c r="AB9" i="18"/>
  <c r="AB24" i="18"/>
  <c r="AB16" i="18"/>
  <c r="AB8" i="18"/>
  <c r="AB23" i="18"/>
  <c r="AB15" i="18"/>
  <c r="AB7" i="18"/>
  <c r="AB22" i="18"/>
  <c r="B8" i="21"/>
  <c r="C11" i="21"/>
  <c r="D11" i="21"/>
  <c r="B11" i="21"/>
  <c r="A11" i="21"/>
  <c r="A3" i="18"/>
  <c r="D5" i="21"/>
  <c r="C5" i="21"/>
  <c r="A8" i="21"/>
  <c r="F3" i="18"/>
  <c r="A5" i="21"/>
  <c r="B5" i="21"/>
  <c r="AH23" i="18" l="1"/>
  <c r="AG23" i="18"/>
  <c r="AD23" i="18"/>
  <c r="AC23" i="18"/>
  <c r="AA23" i="18"/>
  <c r="Z23" i="18"/>
  <c r="Y23" i="18"/>
  <c r="AH22" i="18"/>
  <c r="AG22" i="18"/>
  <c r="AD22" i="18"/>
  <c r="AC22" i="18"/>
  <c r="AA22" i="18"/>
  <c r="Z22" i="18"/>
  <c r="Y22" i="18"/>
  <c r="AF22" i="18"/>
  <c r="AH21" i="18"/>
  <c r="AG21" i="18"/>
  <c r="AD21" i="18"/>
  <c r="AC21" i="18"/>
  <c r="AA21" i="18"/>
  <c r="Z21" i="18"/>
  <c r="Y21" i="18"/>
  <c r="AH20" i="18"/>
  <c r="AG20" i="18"/>
  <c r="AD20" i="18"/>
  <c r="AC20" i="18"/>
  <c r="AA20" i="18"/>
  <c r="Z20" i="18"/>
  <c r="Y20" i="18"/>
  <c r="AF20" i="18"/>
  <c r="AA7" i="18"/>
  <c r="AA8" i="18"/>
  <c r="AA9" i="18"/>
  <c r="AA10" i="18"/>
  <c r="AA11" i="18"/>
  <c r="AA12" i="18"/>
  <c r="AA13" i="18"/>
  <c r="AA14" i="18"/>
  <c r="AA15" i="18"/>
  <c r="AA16" i="18"/>
  <c r="AA17" i="18"/>
  <c r="AA18" i="18"/>
  <c r="AA19" i="18"/>
  <c r="AA24" i="18"/>
  <c r="AA25" i="18"/>
  <c r="AW7" i="18"/>
  <c r="AW8" i="18"/>
  <c r="AW9" i="18"/>
  <c r="AW10" i="18"/>
  <c r="AW11" i="18"/>
  <c r="AW12" i="18"/>
  <c r="AW13" i="18"/>
  <c r="AW6" i="18"/>
  <c r="AF21" i="18" l="1"/>
  <c r="AF23" i="18"/>
  <c r="AF8" i="18" l="1"/>
  <c r="AF9" i="18"/>
  <c r="AF10" i="18"/>
  <c r="AF11" i="18"/>
  <c r="AF13" i="18"/>
  <c r="AF18" i="18"/>
  <c r="AF19" i="18"/>
  <c r="AF24" i="18"/>
  <c r="AF25" i="18"/>
  <c r="Y7" i="18"/>
  <c r="Y8" i="18"/>
  <c r="Y9" i="18"/>
  <c r="Y10" i="18"/>
  <c r="Y11" i="18"/>
  <c r="Y12" i="18"/>
  <c r="Y13" i="18"/>
  <c r="Y14" i="18"/>
  <c r="Y15" i="18"/>
  <c r="Y16" i="18"/>
  <c r="Y17" i="18"/>
  <c r="Y18" i="18"/>
  <c r="Y19" i="18"/>
  <c r="Y24" i="18"/>
  <c r="Y25" i="18"/>
  <c r="Y6" i="18"/>
  <c r="AD7" i="18"/>
  <c r="AD8" i="18"/>
  <c r="AD9" i="18"/>
  <c r="AD10" i="18"/>
  <c r="AD11" i="18"/>
  <c r="AD12" i="18"/>
  <c r="AD13" i="18"/>
  <c r="AD14" i="18"/>
  <c r="AD15" i="18"/>
  <c r="AD16" i="18"/>
  <c r="AD17" i="18"/>
  <c r="AD18" i="18"/>
  <c r="AD19" i="18"/>
  <c r="AD24" i="18"/>
  <c r="AD25" i="18"/>
  <c r="AD6" i="18"/>
  <c r="Z7" i="18"/>
  <c r="AC7" i="18"/>
  <c r="AF7" i="18"/>
  <c r="AG7" i="18"/>
  <c r="AH7" i="18"/>
  <c r="Z8" i="18"/>
  <c r="AC8" i="18"/>
  <c r="AG8" i="18"/>
  <c r="AH8" i="18"/>
  <c r="Z9" i="18"/>
  <c r="AC9" i="18"/>
  <c r="AG9" i="18"/>
  <c r="AH9" i="18"/>
  <c r="Z10" i="18"/>
  <c r="AC10" i="18"/>
  <c r="AG10" i="18"/>
  <c r="AH10" i="18"/>
  <c r="Z11" i="18"/>
  <c r="AC11" i="18"/>
  <c r="AG11" i="18"/>
  <c r="AH11" i="18"/>
  <c r="Z12" i="18"/>
  <c r="AC12" i="18"/>
  <c r="AG12" i="18"/>
  <c r="AH12" i="18"/>
  <c r="Z13" i="18"/>
  <c r="AC13" i="18"/>
  <c r="AG13" i="18"/>
  <c r="AH13" i="18"/>
  <c r="Z14" i="18"/>
  <c r="AC14" i="18"/>
  <c r="AG14" i="18"/>
  <c r="AH14" i="18"/>
  <c r="Z15" i="18"/>
  <c r="AC15" i="18"/>
  <c r="AF15" i="18"/>
  <c r="AG15" i="18"/>
  <c r="AH15" i="18"/>
  <c r="Z16" i="18"/>
  <c r="AC16" i="18"/>
  <c r="AG16" i="18"/>
  <c r="AH16" i="18"/>
  <c r="Z17" i="18"/>
  <c r="AC17" i="18"/>
  <c r="AF17" i="18"/>
  <c r="AG17" i="18"/>
  <c r="AH17" i="18"/>
  <c r="Z18" i="18"/>
  <c r="AC18" i="18"/>
  <c r="AG18" i="18"/>
  <c r="AH18" i="18"/>
  <c r="Z19" i="18"/>
  <c r="AC19" i="18"/>
  <c r="AG19" i="18"/>
  <c r="AH19" i="18"/>
  <c r="Z24" i="18"/>
  <c r="AC24" i="18"/>
  <c r="AG24" i="18"/>
  <c r="AH24" i="18"/>
  <c r="Z25" i="18"/>
  <c r="AC25" i="18"/>
  <c r="AG25" i="18"/>
  <c r="AH25" i="18"/>
  <c r="AH6" i="18"/>
  <c r="AG6" i="18"/>
  <c r="AC6" i="18"/>
  <c r="Z6" i="18"/>
  <c r="AF12" i="18" l="1"/>
  <c r="AF6" i="18"/>
  <c r="AF14" i="18"/>
  <c r="AF16" i="18"/>
  <c r="A10" i="25" l="1" a="1"/>
  <c r="A10" i="25" s="1"/>
  <c r="AG17" i="25"/>
  <c r="AF17" i="25"/>
  <c r="BO17" i="25"/>
  <c r="AL17" i="25"/>
  <c r="AJ17" i="25"/>
  <c r="BV17" i="25"/>
  <c r="AF16" i="25"/>
  <c r="AG16" i="25"/>
  <c r="BO16" i="25"/>
  <c r="BV16" i="25"/>
  <c r="AF15" i="25"/>
  <c r="AG15" i="25"/>
  <c r="BO15" i="25"/>
  <c r="BV15" i="25"/>
  <c r="AF14" i="25"/>
  <c r="BO14" i="25"/>
  <c r="AG14" i="25"/>
  <c r="BV14" i="25"/>
  <c r="BO13" i="25"/>
  <c r="AF13" i="25"/>
  <c r="AG13" i="25"/>
  <c r="BV13" i="25"/>
  <c r="AF12" i="25"/>
  <c r="AG12" i="25"/>
  <c r="BO12" i="25"/>
  <c r="BV12" i="25"/>
  <c r="CA15" i="25"/>
  <c r="CA17" i="25"/>
  <c r="CB20" i="25" a="1"/>
  <c r="CB20" i="25" s="1"/>
  <c r="CA22" i="25"/>
  <c r="CA27" i="25"/>
  <c r="CA29" i="25"/>
  <c r="CB32" i="25" a="1"/>
  <c r="CB32" i="25" s="1"/>
  <c r="CA39" i="25"/>
  <c r="CA41" i="25"/>
  <c r="BU17" i="25" a="1"/>
  <c r="BU17" i="25" s="1"/>
  <c r="BU20" i="25" a="1"/>
  <c r="BU20" i="25" s="1"/>
  <c r="BY21" i="25"/>
  <c r="BU25" i="25" a="1"/>
  <c r="BU25" i="25" s="1"/>
  <c r="BU28" i="25" a="1"/>
  <c r="BU28" i="25" s="1"/>
  <c r="BY34" i="25"/>
  <c r="BU38" i="25" a="1"/>
  <c r="BU38" i="25" s="1"/>
  <c r="BM16" i="25"/>
  <c r="BN19" i="25" a="1"/>
  <c r="BN19" i="25" s="1"/>
  <c r="BM21" i="25"/>
  <c r="BM34" i="25"/>
  <c r="BA14" i="25"/>
  <c r="BB23" i="25" a="1"/>
  <c r="BB23" i="25" s="1"/>
  <c r="BA27" i="25"/>
  <c r="BA29" i="25"/>
  <c r="BA32" i="25"/>
  <c r="BA34" i="25"/>
  <c r="CB15" i="25" a="1"/>
  <c r="CB15" i="25" s="1"/>
  <c r="CB17" i="25" a="1"/>
  <c r="CB17" i="25" s="1"/>
  <c r="CB22" i="25" a="1"/>
  <c r="CB22" i="25" s="1"/>
  <c r="CA24" i="25"/>
  <c r="CB27" i="25" a="1"/>
  <c r="CB27" i="25" s="1"/>
  <c r="CB29" i="25" a="1"/>
  <c r="CB29" i="25" s="1"/>
  <c r="CA34" i="25"/>
  <c r="CE35" i="25"/>
  <c r="CB39" i="25" a="1"/>
  <c r="CB39" i="25" s="1"/>
  <c r="CB41" i="25" a="1"/>
  <c r="CB41" i="25" s="1"/>
  <c r="BT14" i="25"/>
  <c r="BY18" i="25"/>
  <c r="BT22" i="25"/>
  <c r="BY26" i="25"/>
  <c r="BT30" i="25"/>
  <c r="BT35" i="25"/>
  <c r="BT37" i="25"/>
  <c r="BT40" i="25"/>
  <c r="BY41" i="25"/>
  <c r="BN16" i="25" a="1"/>
  <c r="BN16" i="25" s="1"/>
  <c r="BN21" i="25" a="1"/>
  <c r="BN21" i="25" s="1"/>
  <c r="BM23" i="25"/>
  <c r="BN34" i="25" a="1"/>
  <c r="BN34" i="25" s="1"/>
  <c r="BM36" i="25"/>
  <c r="BM38" i="25"/>
  <c r="BM40" i="25"/>
  <c r="BB14" i="25" a="1"/>
  <c r="BB14" i="25" s="1"/>
  <c r="BA16" i="25"/>
  <c r="BA18" i="25"/>
  <c r="BB27" i="25" a="1"/>
  <c r="BB27" i="25" s="1"/>
  <c r="BB29" i="25" a="1"/>
  <c r="BB29" i="25" s="1"/>
  <c r="BB32" i="25" a="1"/>
  <c r="BB32" i="25" s="1"/>
  <c r="BB34" i="25" a="1"/>
  <c r="BB34" i="25" s="1"/>
  <c r="BA36" i="25"/>
  <c r="BA38" i="25"/>
  <c r="AU14" i="25"/>
  <c r="CA21" i="25"/>
  <c r="CB24" i="25" a="1"/>
  <c r="CB24" i="25" s="1"/>
  <c r="CE30" i="25"/>
  <c r="CB34" i="25" a="1"/>
  <c r="CB34" i="25" s="1"/>
  <c r="CA36" i="25"/>
  <c r="BU14" i="25" a="1"/>
  <c r="BU14" i="25" s="1"/>
  <c r="BT19" i="25"/>
  <c r="BU22" i="25" a="1"/>
  <c r="BU22" i="25" s="1"/>
  <c r="BY23" i="25"/>
  <c r="BT27" i="25"/>
  <c r="BU30" i="25" a="1"/>
  <c r="BU30" i="25" s="1"/>
  <c r="BU35" i="25" a="1"/>
  <c r="BU35" i="25" s="1"/>
  <c r="BU37" i="25" a="1"/>
  <c r="BU37" i="25" s="1"/>
  <c r="BU40" i="25" a="1"/>
  <c r="BU40" i="25" s="1"/>
  <c r="BM18" i="25"/>
  <c r="BN23" i="25" a="1"/>
  <c r="BN23" i="25" s="1"/>
  <c r="BM25" i="25"/>
  <c r="BM27" i="25"/>
  <c r="BM29" i="25"/>
  <c r="BM31" i="25"/>
  <c r="BN36" i="25" a="1"/>
  <c r="BN36" i="25" s="1"/>
  <c r="BN38" i="25" a="1"/>
  <c r="BN38" i="25" s="1"/>
  <c r="BN40" i="25" a="1"/>
  <c r="BN40" i="25" s="1"/>
  <c r="BB16" i="25" a="1"/>
  <c r="BB16" i="25" s="1"/>
  <c r="BB18" i="25" a="1"/>
  <c r="BB18" i="25" s="1"/>
  <c r="BA20" i="25"/>
  <c r="BA22" i="25"/>
  <c r="BB36" i="25" a="1"/>
  <c r="BB36" i="25" s="1"/>
  <c r="BB38" i="25" a="1"/>
  <c r="BB38" i="25" s="1"/>
  <c r="BA40" i="25"/>
  <c r="AV14" i="25" a="1"/>
  <c r="AV14" i="25" s="1"/>
  <c r="AV16" i="25" a="1"/>
  <c r="AV16" i="25" s="1"/>
  <c r="AY21" i="25"/>
  <c r="CA14" i="25"/>
  <c r="CA19" i="25"/>
  <c r="CB21" i="25" a="1"/>
  <c r="CB21" i="25" s="1"/>
  <c r="CA26" i="25"/>
  <c r="CA31" i="25"/>
  <c r="CA33" i="25"/>
  <c r="CB36" i="25" a="1"/>
  <c r="CB36" i="25" s="1"/>
  <c r="CE37" i="25"/>
  <c r="CE39" i="25"/>
  <c r="BT16" i="25"/>
  <c r="BU19" i="25" a="1"/>
  <c r="BU19" i="25" s="1"/>
  <c r="BT21" i="25"/>
  <c r="BT24" i="25"/>
  <c r="BU27" i="25" a="1"/>
  <c r="BU27" i="25" s="1"/>
  <c r="BT29" i="25"/>
  <c r="BT32" i="25"/>
  <c r="BM15" i="25"/>
  <c r="BN18" i="25" a="1"/>
  <c r="BN18" i="25" s="1"/>
  <c r="BM20" i="25"/>
  <c r="BN25" i="25" a="1"/>
  <c r="BN25" i="25" s="1"/>
  <c r="BN27" i="25" a="1"/>
  <c r="BN27" i="25" s="1"/>
  <c r="BN29" i="25" a="1"/>
  <c r="BN29" i="25" s="1"/>
  <c r="BN31" i="25" a="1"/>
  <c r="BN31" i="25" s="1"/>
  <c r="BM33" i="25"/>
  <c r="BB20" i="25" a="1"/>
  <c r="BB20" i="25" s="1"/>
  <c r="BB22" i="25" a="1"/>
  <c r="BB22" i="25" s="1"/>
  <c r="BA24" i="25"/>
  <c r="BA26" i="25"/>
  <c r="BA31" i="25"/>
  <c r="BA33" i="25"/>
  <c r="BB40" i="25" a="1"/>
  <c r="BB40" i="25" s="1"/>
  <c r="CB14" i="25" a="1"/>
  <c r="CB14" i="25" s="1"/>
  <c r="CA16" i="25"/>
  <c r="CB19" i="25" a="1"/>
  <c r="CB19" i="25" s="1"/>
  <c r="CB26" i="25" a="1"/>
  <c r="CB26" i="25" s="1"/>
  <c r="CA28" i="25"/>
  <c r="CB31" i="25" a="1"/>
  <c r="CB31" i="25" s="1"/>
  <c r="CB33" i="25" a="1"/>
  <c r="CB33" i="25" s="1"/>
  <c r="CA38" i="25"/>
  <c r="CA40" i="25"/>
  <c r="BU16" i="25" a="1"/>
  <c r="BU16" i="25" s="1"/>
  <c r="BU21" i="25" a="1"/>
  <c r="BU21" i="25" s="1"/>
  <c r="BU24" i="25" a="1"/>
  <c r="BU24" i="25" s="1"/>
  <c r="BU29" i="25" a="1"/>
  <c r="BU29" i="25" s="1"/>
  <c r="BU32" i="25" a="1"/>
  <c r="BU32" i="25" s="1"/>
  <c r="BT34" i="25"/>
  <c r="BT39" i="25"/>
  <c r="BT41" i="25"/>
  <c r="BN15" i="25" a="1"/>
  <c r="BN15" i="25" s="1"/>
  <c r="BN20" i="25" a="1"/>
  <c r="BN20" i="25" s="1"/>
  <c r="BM22" i="25"/>
  <c r="BN33" i="25" a="1"/>
  <c r="BN33" i="25" s="1"/>
  <c r="BA17" i="25"/>
  <c r="BB24" i="25" a="1"/>
  <c r="BB24" i="25" s="1"/>
  <c r="BB26" i="25" a="1"/>
  <c r="BB26" i="25" s="1"/>
  <c r="BB31" i="25" a="1"/>
  <c r="BB31" i="25" s="1"/>
  <c r="BB33" i="25" a="1"/>
  <c r="BB33" i="25" s="1"/>
  <c r="BA37" i="25"/>
  <c r="CB16" i="25" a="1"/>
  <c r="CB16" i="25" s="1"/>
  <c r="CA23" i="25"/>
  <c r="CA25" i="25"/>
  <c r="CB28" i="25" a="1"/>
  <c r="CB28" i="25" s="1"/>
  <c r="CE29" i="25"/>
  <c r="CE36" i="25"/>
  <c r="CB38" i="25" a="1"/>
  <c r="CB38" i="25" s="1"/>
  <c r="CB40" i="25" a="1"/>
  <c r="CB40" i="25" s="1"/>
  <c r="CE41" i="25"/>
  <c r="BT18" i="25"/>
  <c r="BT26" i="25"/>
  <c r="BU34" i="25" a="1"/>
  <c r="BU34" i="25" s="1"/>
  <c r="BU39" i="25" a="1"/>
  <c r="BU39" i="25" s="1"/>
  <c r="BU41" i="25" a="1"/>
  <c r="BU41" i="25" s="1"/>
  <c r="BM17" i="25"/>
  <c r="BN22" i="25" a="1"/>
  <c r="BN22" i="25" s="1"/>
  <c r="BM24" i="25"/>
  <c r="BM35" i="25"/>
  <c r="BM37" i="25"/>
  <c r="BM39" i="25"/>
  <c r="BM41" i="25"/>
  <c r="BA15" i="25"/>
  <c r="BB17" i="25" a="1"/>
  <c r="BB17" i="25" s="1"/>
  <c r="BA21" i="25"/>
  <c r="BA28" i="25"/>
  <c r="BA35" i="25"/>
  <c r="BB37" i="25" a="1"/>
  <c r="BB37" i="25" s="1"/>
  <c r="BA41" i="25"/>
  <c r="AU15" i="25"/>
  <c r="AV17" i="25" a="1"/>
  <c r="AV17" i="25" s="1"/>
  <c r="CA35" i="25"/>
  <c r="BT15" i="25"/>
  <c r="BY27" i="25"/>
  <c r="BN32" i="25" a="1"/>
  <c r="BN32" i="25" s="1"/>
  <c r="BB21" i="25" a="1"/>
  <c r="BB21" i="25" s="1"/>
  <c r="BB28" i="25" a="1"/>
  <c r="BB28" i="25" s="1"/>
  <c r="BB35" i="25" a="1"/>
  <c r="BB35" i="25" s="1"/>
  <c r="AU17" i="25"/>
  <c r="AU19" i="25"/>
  <c r="AV21" i="25" a="1"/>
  <c r="AV21" i="25" s="1"/>
  <c r="AU23" i="25"/>
  <c r="AV25" i="25" a="1"/>
  <c r="AV25" i="25" s="1"/>
  <c r="AU27" i="25"/>
  <c r="AV29" i="25" a="1"/>
  <c r="AV29" i="25" s="1"/>
  <c r="AU31" i="25"/>
  <c r="AV33" i="25" a="1"/>
  <c r="AV33" i="25" s="1"/>
  <c r="AU35" i="25"/>
  <c r="AV37" i="25" a="1"/>
  <c r="AV37" i="25" s="1"/>
  <c r="AU39" i="25"/>
  <c r="AV41" i="25" a="1"/>
  <c r="AV41" i="25" s="1"/>
  <c r="AC15" i="25"/>
  <c r="AD18" i="25"/>
  <c r="AD21" i="25"/>
  <c r="AC28" i="25"/>
  <c r="AR28" i="25" s="1"/>
  <c r="AC31" i="25"/>
  <c r="AR31" i="25" s="1"/>
  <c r="AD34" i="25"/>
  <c r="AD37" i="25"/>
  <c r="BT31" i="25"/>
  <c r="BN14" i="25" a="1"/>
  <c r="BN14" i="25" s="1"/>
  <c r="CE28" i="25"/>
  <c r="CB35" i="25" a="1"/>
  <c r="CB35" i="25" s="1"/>
  <c r="BU15" i="25" a="1"/>
  <c r="BU15" i="25" s="1"/>
  <c r="BT28" i="25"/>
  <c r="BM26" i="25"/>
  <c r="BN41" i="25" a="1"/>
  <c r="BN41" i="25" s="1"/>
  <c r="AV19" i="25" a="1"/>
  <c r="AV19" i="25" s="1"/>
  <c r="AV23" i="25" a="1"/>
  <c r="AV23" i="25" s="1"/>
  <c r="AV27" i="25" a="1"/>
  <c r="AV27" i="25" s="1"/>
  <c r="AV31" i="25" a="1"/>
  <c r="AV31" i="25" s="1"/>
  <c r="AV35" i="25" a="1"/>
  <c r="AV35" i="25" s="1"/>
  <c r="AV39" i="25" a="1"/>
  <c r="AV39" i="25" s="1"/>
  <c r="AD15" i="25"/>
  <c r="AC22" i="25"/>
  <c r="AR22" i="25" s="1"/>
  <c r="AC25" i="25"/>
  <c r="AR25" i="25" s="1"/>
  <c r="AD28" i="25"/>
  <c r="AD31" i="25"/>
  <c r="AC38" i="25"/>
  <c r="AR38" i="25" s="1"/>
  <c r="AC41" i="25"/>
  <c r="AR41" i="25" s="1"/>
  <c r="CB23" i="25" a="1"/>
  <c r="CB23" i="25" s="1"/>
  <c r="CA30" i="25"/>
  <c r="CA37" i="25"/>
  <c r="BT23" i="25"/>
  <c r="BT36" i="25"/>
  <c r="BM19" i="25"/>
  <c r="BN26" i="25" a="1"/>
  <c r="BN26" i="25" s="1"/>
  <c r="BB15" i="25" a="1"/>
  <c r="BB15" i="25" s="1"/>
  <c r="BA30" i="25"/>
  <c r="AC16" i="25"/>
  <c r="AL16" i="25" s="1"/>
  <c r="AC19" i="25"/>
  <c r="AR19" i="25" s="1"/>
  <c r="AD22" i="25"/>
  <c r="AD25" i="25"/>
  <c r="AC32" i="25"/>
  <c r="AR32" i="25" s="1"/>
  <c r="AC35" i="25"/>
  <c r="AD38" i="25"/>
  <c r="AD41" i="25"/>
  <c r="CB30" i="25" a="1"/>
  <c r="CB30" i="25" s="1"/>
  <c r="CB37" i="25" a="1"/>
  <c r="CB37" i="25" s="1"/>
  <c r="BT17" i="25"/>
  <c r="BU23" i="25" a="1"/>
  <c r="BU23" i="25" s="1"/>
  <c r="BU36" i="25" a="1"/>
  <c r="BU36" i="25" s="1"/>
  <c r="BM14" i="25"/>
  <c r="BM28" i="25"/>
  <c r="BN35" i="25" a="1"/>
  <c r="BN35" i="25" s="1"/>
  <c r="BA23" i="25"/>
  <c r="BB30" i="25" a="1"/>
  <c r="BB30" i="25" s="1"/>
  <c r="AY19" i="25"/>
  <c r="AY27" i="25"/>
  <c r="AY29" i="25"/>
  <c r="AY31" i="25"/>
  <c r="AY33" i="25"/>
  <c r="AY35" i="25"/>
  <c r="AY37" i="25"/>
  <c r="AY39" i="25"/>
  <c r="AY41" i="25"/>
  <c r="AD16" i="25"/>
  <c r="AD19" i="25"/>
  <c r="AC26" i="25"/>
  <c r="AC29" i="25"/>
  <c r="AR29" i="25" s="1"/>
  <c r="AD32" i="25"/>
  <c r="AD35" i="25"/>
  <c r="CA18" i="25"/>
  <c r="CB25" i="25" a="1"/>
  <c r="CB25" i="25" s="1"/>
  <c r="BU18" i="25" a="1"/>
  <c r="BU18" i="25" s="1"/>
  <c r="CB18" i="25" a="1"/>
  <c r="CB18" i="25" s="1"/>
  <c r="CA32" i="25"/>
  <c r="CE38" i="25"/>
  <c r="BT25" i="25"/>
  <c r="BU31" i="25" a="1"/>
  <c r="BU31" i="25" s="1"/>
  <c r="BT38" i="25"/>
  <c r="BM30" i="25"/>
  <c r="BN37" i="25" a="1"/>
  <c r="BN37" i="25" s="1"/>
  <c r="BB25" i="25" a="1"/>
  <c r="BB25" i="25" s="1"/>
  <c r="BB39" i="25" a="1"/>
  <c r="BB39" i="25" s="1"/>
  <c r="AV18" i="25" a="1"/>
  <c r="AV18" i="25" s="1"/>
  <c r="AV20" i="25" a="1"/>
  <c r="AV20" i="25" s="1"/>
  <c r="AV22" i="25" a="1"/>
  <c r="AV22" i="25" s="1"/>
  <c r="AV24" i="25" a="1"/>
  <c r="AV24" i="25" s="1"/>
  <c r="AV26" i="25" a="1"/>
  <c r="AV26" i="25" s="1"/>
  <c r="AV28" i="25" a="1"/>
  <c r="AV28" i="25" s="1"/>
  <c r="AV30" i="25" a="1"/>
  <c r="AV30" i="25" s="1"/>
  <c r="AV32" i="25" a="1"/>
  <c r="AV32" i="25" s="1"/>
  <c r="AV34" i="25" a="1"/>
  <c r="AV34" i="25" s="1"/>
  <c r="AV36" i="25" a="1"/>
  <c r="AV36" i="25" s="1"/>
  <c r="AV38" i="25" a="1"/>
  <c r="AV38" i="25" s="1"/>
  <c r="AV40" i="25" a="1"/>
  <c r="AV40" i="25" s="1"/>
  <c r="AC14" i="25"/>
  <c r="AL14" i="25" s="1"/>
  <c r="AC17" i="25"/>
  <c r="AR17" i="25" s="1"/>
  <c r="AD20" i="25"/>
  <c r="AD23" i="25"/>
  <c r="AC30" i="25"/>
  <c r="AC33" i="25"/>
  <c r="AR33" i="25" s="1"/>
  <c r="AD36" i="25"/>
  <c r="AD39" i="25"/>
  <c r="BU26" i="25" a="1"/>
  <c r="BU26" i="25" s="1"/>
  <c r="BM32" i="25"/>
  <c r="BP32" i="25" s="1"/>
  <c r="BA19" i="25"/>
  <c r="BA39" i="25"/>
  <c r="AU22" i="25"/>
  <c r="AY26" i="25"/>
  <c r="AU38" i="25"/>
  <c r="AC20" i="25"/>
  <c r="AR20" i="25" s="1"/>
  <c r="AD27" i="25"/>
  <c r="AD26" i="25"/>
  <c r="AU32" i="25"/>
  <c r="CE40" i="25"/>
  <c r="BB19" i="25" a="1"/>
  <c r="BB19" i="25" s="1"/>
  <c r="AU16" i="25"/>
  <c r="AU28" i="25"/>
  <c r="AU33" i="25"/>
  <c r="AD29" i="25"/>
  <c r="AC37" i="25"/>
  <c r="AR37" i="25" s="1"/>
  <c r="BN24" i="25" a="1"/>
  <c r="BN24" i="25" s="1"/>
  <c r="AD24" i="25"/>
  <c r="BY19" i="25"/>
  <c r="BN28" i="25" a="1"/>
  <c r="BN28" i="25" s="1"/>
  <c r="AU26" i="25"/>
  <c r="AY30" i="25"/>
  <c r="AC34" i="25"/>
  <c r="BT20" i="25"/>
  <c r="AC27" i="25"/>
  <c r="BT33" i="25"/>
  <c r="BA25" i="25"/>
  <c r="BB41" i="25" a="1"/>
  <c r="BB41" i="25" s="1"/>
  <c r="AU18" i="25"/>
  <c r="AY22" i="25"/>
  <c r="AU34" i="25"/>
  <c r="AY38" i="25"/>
  <c r="AC21" i="25"/>
  <c r="AR21" i="25" s="1"/>
  <c r="AD30" i="25"/>
  <c r="AC39" i="25"/>
  <c r="AR39" i="25" s="1"/>
  <c r="AU20" i="25"/>
  <c r="AU36" i="25"/>
  <c r="AD33" i="25"/>
  <c r="CA20" i="25"/>
  <c r="AD17" i="25"/>
  <c r="AU21" i="25"/>
  <c r="AU37" i="25"/>
  <c r="AC18" i="25"/>
  <c r="AC36" i="25"/>
  <c r="BU33" i="25" a="1"/>
  <c r="BU33" i="25" s="1"/>
  <c r="BN17" i="25" a="1"/>
  <c r="BN17" i="25" s="1"/>
  <c r="BN39" i="25" a="1"/>
  <c r="BN39" i="25" s="1"/>
  <c r="AU24" i="25"/>
  <c r="AU29" i="25"/>
  <c r="AU40" i="25"/>
  <c r="AD14" i="25"/>
  <c r="AC23" i="25"/>
  <c r="AR23" i="25" s="1"/>
  <c r="AC40" i="25"/>
  <c r="AU30" i="25"/>
  <c r="AY34" i="25"/>
  <c r="AY40" i="25"/>
  <c r="AC24" i="25"/>
  <c r="AD40" i="25"/>
  <c r="AU25" i="25"/>
  <c r="AU41" i="25"/>
  <c r="AR35" i="25"/>
  <c r="BN30" i="25" a="1"/>
  <c r="BN30" i="25" s="1"/>
  <c r="AV15" i="25" a="1"/>
  <c r="AV15" i="25" s="1"/>
  <c r="BK26" i="25"/>
  <c r="BK34" i="25"/>
  <c r="BK42" i="25"/>
  <c r="BK31" i="25"/>
  <c r="BK39" i="25"/>
  <c r="BK27" i="25"/>
  <c r="BK35" i="25"/>
  <c r="BK43" i="25"/>
  <c r="BK23" i="25"/>
  <c r="BK20" i="25"/>
  <c r="BK28" i="25"/>
  <c r="BK36" i="25"/>
  <c r="BK21" i="25"/>
  <c r="BK29" i="25"/>
  <c r="BK37" i="25"/>
  <c r="BK22" i="25"/>
  <c r="BK30" i="25"/>
  <c r="BK38" i="25"/>
  <c r="BK24" i="25"/>
  <c r="BK32" i="25"/>
  <c r="BK40" i="25"/>
  <c r="BK25" i="25"/>
  <c r="BK33" i="25"/>
  <c r="BK41" i="25"/>
  <c r="BH39" i="25" a="1"/>
  <c r="BH39" i="25" s="1"/>
  <c r="BH41" i="25" a="1"/>
  <c r="BH41" i="25" s="1"/>
  <c r="BG43" i="25"/>
  <c r="BH43" i="25" a="1"/>
  <c r="BH43" i="25" s="1"/>
  <c r="BG14" i="25"/>
  <c r="BG16" i="25"/>
  <c r="BG18" i="25"/>
  <c r="BG20" i="25"/>
  <c r="BG22" i="25"/>
  <c r="BG24" i="25"/>
  <c r="BG26" i="25"/>
  <c r="BG28" i="25"/>
  <c r="BG30" i="25"/>
  <c r="BG32" i="25"/>
  <c r="BG34" i="25"/>
  <c r="BG36" i="25"/>
  <c r="BH14" i="25" a="1"/>
  <c r="BH14" i="25" s="1"/>
  <c r="BH16" i="25" a="1"/>
  <c r="BH16" i="25" s="1"/>
  <c r="BH18" i="25" a="1"/>
  <c r="BH18" i="25" s="1"/>
  <c r="BH20" i="25" a="1"/>
  <c r="BH20" i="25" s="1"/>
  <c r="BH22" i="25" a="1"/>
  <c r="BH22" i="25" s="1"/>
  <c r="BH24" i="25" a="1"/>
  <c r="BH24" i="25" s="1"/>
  <c r="BH26" i="25" a="1"/>
  <c r="BH26" i="25" s="1"/>
  <c r="BH28" i="25" a="1"/>
  <c r="BH28" i="25" s="1"/>
  <c r="BH30" i="25" a="1"/>
  <c r="BH30" i="25" s="1"/>
  <c r="BH32" i="25" a="1"/>
  <c r="BH32" i="25" s="1"/>
  <c r="BH34" i="25" a="1"/>
  <c r="BH34" i="25" s="1"/>
  <c r="BH36" i="25" a="1"/>
  <c r="BH36" i="25" s="1"/>
  <c r="BG38" i="25"/>
  <c r="BG40" i="25"/>
  <c r="BH38" i="25" a="1"/>
  <c r="BH38" i="25" s="1"/>
  <c r="BH40" i="25" a="1"/>
  <c r="BH40" i="25" s="1"/>
  <c r="BG42" i="25"/>
  <c r="BG17" i="25"/>
  <c r="BG21" i="25"/>
  <c r="BG25" i="25"/>
  <c r="BG29" i="25"/>
  <c r="BG33" i="25"/>
  <c r="BH42" i="25" a="1"/>
  <c r="BH42" i="25" s="1"/>
  <c r="BH17" i="25" a="1"/>
  <c r="BH17" i="25" s="1"/>
  <c r="BH25" i="25" a="1"/>
  <c r="BH25" i="25" s="1"/>
  <c r="BH33" i="25" a="1"/>
  <c r="BH33" i="25" s="1"/>
  <c r="BG41" i="25"/>
  <c r="BG15" i="25"/>
  <c r="BG39" i="25"/>
  <c r="BG19" i="25"/>
  <c r="BG27" i="25"/>
  <c r="BG35" i="25"/>
  <c r="BG23" i="25"/>
  <c r="BH31" i="25" a="1"/>
  <c r="BH31" i="25" s="1"/>
  <c r="BH19" i="25" a="1"/>
  <c r="BH19" i="25" s="1"/>
  <c r="BH27" i="25" a="1"/>
  <c r="BH27" i="25" s="1"/>
  <c r="BH35" i="25" a="1"/>
  <c r="BH35" i="25" s="1"/>
  <c r="BG31" i="25"/>
  <c r="BH15" i="25" a="1"/>
  <c r="BH15" i="25" s="1"/>
  <c r="BH21" i="25" a="1"/>
  <c r="BH21" i="25" s="1"/>
  <c r="BH29" i="25" a="1"/>
  <c r="BH29" i="25" s="1"/>
  <c r="BG37" i="25"/>
  <c r="BH37" i="25" a="1"/>
  <c r="BH37" i="25" s="1"/>
  <c r="BH23" i="25" a="1"/>
  <c r="BH23" i="25" s="1"/>
  <c r="AF11" i="25" l="1"/>
  <c r="BO11" i="25"/>
  <c r="AG11" i="25"/>
  <c r="BO10" i="25"/>
  <c r="AH17" i="25"/>
  <c r="AH16" i="25"/>
  <c r="AH15" i="25"/>
  <c r="AL15" i="25"/>
  <c r="AR15" i="25" s="1"/>
  <c r="AH14" i="25"/>
  <c r="AR14" i="25"/>
  <c r="AH13" i="25"/>
  <c r="BW20" i="25"/>
  <c r="BW17" i="25"/>
  <c r="AH12" i="25"/>
  <c r="BP19" i="25"/>
  <c r="AF10" i="25"/>
  <c r="AG10" i="25"/>
  <c r="BV11" i="25"/>
  <c r="BX26" i="25" s="1"/>
  <c r="BW26" i="25"/>
  <c r="BV10" i="25"/>
  <c r="BW29" i="25"/>
  <c r="BP39" i="25"/>
  <c r="BW39" i="25"/>
  <c r="BW32" i="25"/>
  <c r="BP23" i="25"/>
  <c r="BW25" i="25"/>
  <c r="BW28" i="25"/>
  <c r="BW34" i="25"/>
  <c r="BW22" i="25"/>
  <c r="BW23" i="25"/>
  <c r="BW31" i="25"/>
  <c r="BW18" i="25"/>
  <c r="BW19" i="25"/>
  <c r="BW38" i="25"/>
  <c r="BP24" i="25"/>
  <c r="BW24" i="25"/>
  <c r="BW14" i="25"/>
  <c r="BP26" i="25"/>
  <c r="BW15" i="25"/>
  <c r="BW21" i="25"/>
  <c r="BP40" i="25"/>
  <c r="BW40" i="25"/>
  <c r="BP34" i="25"/>
  <c r="BP31" i="25"/>
  <c r="BW37" i="25"/>
  <c r="BW16" i="25"/>
  <c r="BW35" i="25"/>
  <c r="BW36" i="25"/>
  <c r="BW33" i="25"/>
  <c r="BP14" i="25"/>
  <c r="BW41" i="25"/>
  <c r="BW27" i="25"/>
  <c r="BW30" i="25"/>
  <c r="BX18" i="25"/>
  <c r="BX34" i="25"/>
  <c r="BX42" i="25"/>
  <c r="BX50" i="25"/>
  <c r="BQ14" i="25"/>
  <c r="BR14" i="25" s="1"/>
  <c r="BQ22" i="25"/>
  <c r="BQ30" i="25"/>
  <c r="BQ38" i="25"/>
  <c r="BQ46" i="25"/>
  <c r="BX19" i="25"/>
  <c r="BX27" i="25"/>
  <c r="BX35" i="25"/>
  <c r="BX43" i="25"/>
  <c r="BQ15" i="25"/>
  <c r="BR15" i="25" s="1"/>
  <c r="BQ23" i="25"/>
  <c r="BQ31" i="25"/>
  <c r="BQ39" i="25"/>
  <c r="BQ47" i="25"/>
  <c r="BX41" i="25"/>
  <c r="BX20" i="25"/>
  <c r="BX28" i="25"/>
  <c r="BX36" i="25"/>
  <c r="BX44" i="25"/>
  <c r="BQ16" i="25"/>
  <c r="BR16" i="25" s="1"/>
  <c r="BQ24" i="25"/>
  <c r="BQ32" i="25"/>
  <c r="BQ40" i="25"/>
  <c r="BQ48" i="25"/>
  <c r="BX49" i="25"/>
  <c r="BQ45" i="25"/>
  <c r="BX21" i="25"/>
  <c r="BX29" i="25"/>
  <c r="BX37" i="25"/>
  <c r="BX45" i="25"/>
  <c r="BQ17" i="25"/>
  <c r="BR17" i="25" s="1"/>
  <c r="BQ25" i="25"/>
  <c r="BQ33" i="25"/>
  <c r="BQ41" i="25"/>
  <c r="BQ49" i="25"/>
  <c r="BQ21" i="25"/>
  <c r="BX22" i="25"/>
  <c r="BX30" i="25"/>
  <c r="BX38" i="25"/>
  <c r="BX46" i="25"/>
  <c r="BQ18" i="25"/>
  <c r="BQ26" i="25"/>
  <c r="BQ34" i="25"/>
  <c r="BQ42" i="25"/>
  <c r="BQ50" i="25"/>
  <c r="BX25" i="25"/>
  <c r="BX15" i="25"/>
  <c r="BY15" i="25" s="1"/>
  <c r="BX23" i="25"/>
  <c r="BX31" i="25"/>
  <c r="BX39" i="25"/>
  <c r="BX47" i="25"/>
  <c r="BQ19" i="25"/>
  <c r="BQ27" i="25"/>
  <c r="BQ35" i="25"/>
  <c r="BQ43" i="25"/>
  <c r="BX33" i="25"/>
  <c r="BQ37" i="25"/>
  <c r="BX16" i="25"/>
  <c r="BY16" i="25" s="1"/>
  <c r="BX24" i="25"/>
  <c r="BX32" i="25"/>
  <c r="BX40" i="25"/>
  <c r="BX48" i="25"/>
  <c r="BQ20" i="25"/>
  <c r="BQ28" i="25"/>
  <c r="BQ36" i="25"/>
  <c r="BQ44" i="25"/>
  <c r="BX17" i="25"/>
  <c r="BY17" i="25" s="1"/>
  <c r="BQ29" i="25"/>
  <c r="BQ13" i="25"/>
  <c r="BR13" i="25" s="1"/>
  <c r="BP33" i="25"/>
  <c r="BP37" i="25"/>
  <c r="BP25" i="25"/>
  <c r="BP30" i="25"/>
  <c r="BP35" i="25"/>
  <c r="BP18" i="25"/>
  <c r="BP17" i="25"/>
  <c r="BP20" i="25"/>
  <c r="BP38" i="25"/>
  <c r="BP21" i="25"/>
  <c r="BP22" i="25"/>
  <c r="BP28" i="25"/>
  <c r="BP29" i="25"/>
  <c r="BP36" i="25"/>
  <c r="BP41" i="25"/>
  <c r="BP15" i="25"/>
  <c r="BP27" i="25"/>
  <c r="BP16" i="25"/>
  <c r="AI11" i="25"/>
  <c r="AJ11" i="25" s="1"/>
  <c r="AI19" i="25"/>
  <c r="AI27" i="25"/>
  <c r="AI35" i="25"/>
  <c r="AI43" i="25"/>
  <c r="AI12" i="25"/>
  <c r="AJ12" i="25" s="1"/>
  <c r="AI20" i="25"/>
  <c r="AI28" i="25"/>
  <c r="AI36" i="25"/>
  <c r="AI44" i="25"/>
  <c r="AI14" i="25"/>
  <c r="AJ14" i="25" s="1"/>
  <c r="AI38" i="25"/>
  <c r="AI10" i="25"/>
  <c r="AJ10" i="25" s="1"/>
  <c r="AI13" i="25"/>
  <c r="AJ13" i="25" s="1"/>
  <c r="AI21" i="25"/>
  <c r="AI29" i="25"/>
  <c r="AI37" i="25"/>
  <c r="AI45" i="25"/>
  <c r="AI22" i="25"/>
  <c r="AI30" i="25"/>
  <c r="AI46" i="25"/>
  <c r="AI15" i="25"/>
  <c r="AJ15" i="25" s="1"/>
  <c r="AI23" i="25"/>
  <c r="AI31" i="25"/>
  <c r="AI39" i="25"/>
  <c r="AI47" i="25"/>
  <c r="AI16" i="25"/>
  <c r="AJ16" i="25" s="1"/>
  <c r="AI24" i="25"/>
  <c r="AI32" i="25"/>
  <c r="AI40" i="25"/>
  <c r="AI48" i="25"/>
  <c r="AI26" i="25"/>
  <c r="AI34" i="25"/>
  <c r="AI50" i="25"/>
  <c r="AI17" i="25"/>
  <c r="AI25" i="25"/>
  <c r="AI33" i="25"/>
  <c r="AI41" i="25"/>
  <c r="AI49" i="25"/>
  <c r="AI18" i="25"/>
  <c r="AI42" i="25"/>
  <c r="CC32" i="25"/>
  <c r="BU13" i="25" a="1"/>
  <c r="BU13" i="25" s="1"/>
  <c r="BM13" i="25"/>
  <c r="BH13" i="25" a="1"/>
  <c r="BH13" i="25" s="1"/>
  <c r="AD13" i="25"/>
  <c r="BA13" i="25"/>
  <c r="BT13" i="25"/>
  <c r="CA13" i="25"/>
  <c r="CB13" i="25" a="1"/>
  <c r="CB13" i="25" s="1"/>
  <c r="AC13" i="25"/>
  <c r="AV13" i="25" a="1"/>
  <c r="AV13" i="25" s="1"/>
  <c r="BB13" i="25" a="1"/>
  <c r="BB13" i="25" s="1"/>
  <c r="AU13" i="25"/>
  <c r="BG13" i="25"/>
  <c r="BN13" i="25" a="1"/>
  <c r="BN13" i="25" s="1"/>
  <c r="AV12" i="25" a="1"/>
  <c r="AV12" i="25" s="1"/>
  <c r="BA12" i="25"/>
  <c r="BH12" i="25" a="1"/>
  <c r="BH12" i="25" s="1"/>
  <c r="CB12" i="25" a="1"/>
  <c r="CB12" i="25" s="1"/>
  <c r="CA12" i="25"/>
  <c r="BG12" i="25"/>
  <c r="BN12" i="25" a="1"/>
  <c r="BN12" i="25" s="1"/>
  <c r="BT12" i="25"/>
  <c r="BM12" i="25"/>
  <c r="AU12" i="25"/>
  <c r="AC12" i="25"/>
  <c r="AL12" i="25" s="1"/>
  <c r="AR12" i="25" s="1"/>
  <c r="BB12" i="25" a="1"/>
  <c r="BB12" i="25" s="1"/>
  <c r="BU12" i="25" a="1"/>
  <c r="BU12" i="25" s="1"/>
  <c r="AD12" i="25"/>
  <c r="CB11" i="25" a="1"/>
  <c r="CB11" i="25" s="1"/>
  <c r="BT11" i="25"/>
  <c r="AV11" i="25" a="1"/>
  <c r="AV11" i="25" s="1"/>
  <c r="BN11" i="25" a="1"/>
  <c r="BN11" i="25" s="1"/>
  <c r="BH11" i="25" a="1"/>
  <c r="BH11" i="25" s="1"/>
  <c r="BG11" i="25"/>
  <c r="AU11" i="25"/>
  <c r="AC11" i="25"/>
  <c r="AD11" i="25"/>
  <c r="BM11" i="25"/>
  <c r="CA11" i="25"/>
  <c r="BB11" i="25" a="1"/>
  <c r="BB11" i="25" s="1"/>
  <c r="BA11" i="25"/>
  <c r="BU11" i="25" a="1"/>
  <c r="BU11" i="25" s="1"/>
  <c r="AN43" i="25"/>
  <c r="BJ24" i="25"/>
  <c r="AN19" i="25"/>
  <c r="AN13" i="25"/>
  <c r="CD43" i="25"/>
  <c r="BD42" i="25"/>
  <c r="BJ16" i="25"/>
  <c r="BK16" i="25" s="1"/>
  <c r="CD22" i="25"/>
  <c r="CE22" i="25" s="1"/>
  <c r="CD20" i="25"/>
  <c r="CE20" i="25" s="1"/>
  <c r="BJ12" i="25"/>
  <c r="BK12" i="25" s="1"/>
  <c r="AC10" i="25"/>
  <c r="AL10" i="25" s="1"/>
  <c r="AN23" i="25"/>
  <c r="BD28" i="25"/>
  <c r="BE28" i="25" s="1"/>
  <c r="AX20" i="25"/>
  <c r="AY20" i="25" s="1"/>
  <c r="AN22" i="25"/>
  <c r="BY38" i="25"/>
  <c r="AN45" i="25"/>
  <c r="AD10" i="25"/>
  <c r="BJ25" i="25"/>
  <c r="BJ35" i="25"/>
  <c r="BY25" i="25"/>
  <c r="BY28" i="25"/>
  <c r="AX17" i="25"/>
  <c r="AY17" i="25" s="1"/>
  <c r="BJ22" i="25"/>
  <c r="BM10" i="25"/>
  <c r="BJ17" i="25"/>
  <c r="BK17" i="25" s="1"/>
  <c r="BJ27" i="25"/>
  <c r="BD25" i="25"/>
  <c r="BE25" i="25" s="1"/>
  <c r="AX24" i="25"/>
  <c r="AY24" i="25" s="1"/>
  <c r="AU10" i="25"/>
  <c r="BJ30" i="25"/>
  <c r="BD45" i="25"/>
  <c r="BD30" i="25"/>
  <c r="BE30" i="25" s="1"/>
  <c r="AX15" i="25"/>
  <c r="AY15" i="25" s="1"/>
  <c r="BD33" i="25"/>
  <c r="BE33" i="25" s="1"/>
  <c r="AN16" i="25"/>
  <c r="BD11" i="25"/>
  <c r="BE11" i="25" s="1"/>
  <c r="BY39" i="25"/>
  <c r="AN12" i="25"/>
  <c r="AN47" i="25"/>
  <c r="AN36" i="25"/>
  <c r="AN41" i="25"/>
  <c r="BD47" i="25"/>
  <c r="BD13" i="25"/>
  <c r="BE13" i="25" s="1"/>
  <c r="AN50" i="25"/>
  <c r="AN18" i="25"/>
  <c r="CD28" i="25"/>
  <c r="BD40" i="25"/>
  <c r="BE40" i="25" s="1"/>
  <c r="BD20" i="25"/>
  <c r="BE20" i="25" s="1"/>
  <c r="CD49" i="25"/>
  <c r="BD23" i="25"/>
  <c r="BE23" i="25" s="1"/>
  <c r="CD27" i="25"/>
  <c r="CE27" i="25" s="1"/>
  <c r="BD46" i="25"/>
  <c r="CD32" i="25"/>
  <c r="CE32" i="25" s="1"/>
  <c r="CD18" i="25"/>
  <c r="CE18" i="25" s="1"/>
  <c r="AX43" i="25"/>
  <c r="AX16" i="25"/>
  <c r="AY16" i="25" s="1"/>
  <c r="AX44" i="25"/>
  <c r="BJ47" i="25"/>
  <c r="BJ14" i="25"/>
  <c r="BK14" i="25" s="1"/>
  <c r="BJ45" i="25"/>
  <c r="BJ23" i="25"/>
  <c r="BJ19" i="25"/>
  <c r="BK19" i="25" s="1"/>
  <c r="BJ10" i="25"/>
  <c r="BK10" i="25" s="1"/>
  <c r="AN28" i="25"/>
  <c r="AN39" i="25"/>
  <c r="AN40" i="25"/>
  <c r="AN11" i="25"/>
  <c r="CD48" i="25"/>
  <c r="AN37" i="25"/>
  <c r="AN46" i="25"/>
  <c r="AN14" i="25"/>
  <c r="CD21" i="25"/>
  <c r="CE21" i="25" s="1"/>
  <c r="BY24" i="25"/>
  <c r="CD19" i="25"/>
  <c r="CE19" i="25" s="1"/>
  <c r="BD38" i="25"/>
  <c r="BE38" i="25" s="1"/>
  <c r="BD18" i="25"/>
  <c r="BE18" i="25" s="1"/>
  <c r="BY22" i="25"/>
  <c r="CD46" i="25"/>
  <c r="CD29" i="25"/>
  <c r="BD36" i="25"/>
  <c r="BE36" i="25" s="1"/>
  <c r="BD48" i="25"/>
  <c r="BD41" i="25"/>
  <c r="BE41" i="25" s="1"/>
  <c r="CD50" i="25"/>
  <c r="CD30" i="25"/>
  <c r="AX35" i="25"/>
  <c r="AX28" i="25"/>
  <c r="AY28" i="25" s="1"/>
  <c r="AX12" i="25"/>
  <c r="AY12" i="25" s="1"/>
  <c r="AX10" i="25"/>
  <c r="AY10" i="25" s="1"/>
  <c r="BJ37" i="25"/>
  <c r="AN27" i="25"/>
  <c r="BD44" i="25"/>
  <c r="CD45" i="25"/>
  <c r="AN42" i="25"/>
  <c r="BD34" i="25"/>
  <c r="BE34" i="25" s="1"/>
  <c r="BD43" i="25"/>
  <c r="CD47" i="25"/>
  <c r="CD44" i="25"/>
  <c r="AX50" i="25"/>
  <c r="AX27" i="25"/>
  <c r="BT10" i="25"/>
  <c r="BJ15" i="25"/>
  <c r="BK15" i="25" s="1"/>
  <c r="AN20" i="25"/>
  <c r="CD33" i="25"/>
  <c r="CE33" i="25" s="1"/>
  <c r="CD11" i="25"/>
  <c r="CE11" i="25" s="1"/>
  <c r="AN29" i="25"/>
  <c r="CD39" i="25"/>
  <c r="BY20" i="25"/>
  <c r="AX42" i="25"/>
  <c r="AX38" i="25"/>
  <c r="BG10" i="25"/>
  <c r="CA10" i="25"/>
  <c r="BJ49" i="25"/>
  <c r="BJ48" i="25"/>
  <c r="BA10" i="25"/>
  <c r="BJ21" i="25"/>
  <c r="BJ36" i="25"/>
  <c r="BJ34" i="25"/>
  <c r="BD26" i="25"/>
  <c r="BE26" i="25" s="1"/>
  <c r="AN24" i="25"/>
  <c r="CD40" i="25"/>
  <c r="BD49" i="25"/>
  <c r="CD23" i="25"/>
  <c r="CE23" i="25" s="1"/>
  <c r="AN25" i="25"/>
  <c r="AN34" i="25"/>
  <c r="BD24" i="25"/>
  <c r="BE24" i="25" s="1"/>
  <c r="BY37" i="25"/>
  <c r="CD31" i="25"/>
  <c r="CE31" i="25" s="1"/>
  <c r="CD37" i="25"/>
  <c r="CD25" i="25"/>
  <c r="CE25" i="25" s="1"/>
  <c r="BD17" i="25"/>
  <c r="BE17" i="25" s="1"/>
  <c r="AX34" i="25"/>
  <c r="AX41" i="25"/>
  <c r="AX48" i="25"/>
  <c r="AX39" i="25"/>
  <c r="AX30" i="25"/>
  <c r="BJ50" i="25"/>
  <c r="CD14" i="25"/>
  <c r="CE14" i="25" s="1"/>
  <c r="CD41" i="25"/>
  <c r="BD39" i="25"/>
  <c r="BE39" i="25" s="1"/>
  <c r="CD35" i="25"/>
  <c r="AX46" i="25"/>
  <c r="BJ44" i="25"/>
  <c r="AN31" i="25"/>
  <c r="AN38" i="25"/>
  <c r="BY35" i="25"/>
  <c r="BY40" i="25"/>
  <c r="CD12" i="25"/>
  <c r="CE12" i="25" s="1"/>
  <c r="BD19" i="25"/>
  <c r="BE19" i="25" s="1"/>
  <c r="CD42" i="25"/>
  <c r="AX49" i="25"/>
  <c r="AX19" i="25"/>
  <c r="CD10" i="25"/>
  <c r="CE10" i="25" s="1"/>
  <c r="BJ41" i="25"/>
  <c r="BJ40" i="25"/>
  <c r="BJ46" i="25"/>
  <c r="BJ13" i="25"/>
  <c r="BK13" i="25" s="1"/>
  <c r="BJ28" i="25"/>
  <c r="BJ39" i="25"/>
  <c r="BJ26" i="25"/>
  <c r="CD26" i="25"/>
  <c r="CE26" i="25" s="1"/>
  <c r="CD38" i="25"/>
  <c r="AN21" i="25"/>
  <c r="CD16" i="25"/>
  <c r="CE16" i="25" s="1"/>
  <c r="AN30" i="25"/>
  <c r="BD22" i="25"/>
  <c r="BE22" i="25" s="1"/>
  <c r="BD29" i="25"/>
  <c r="BE29" i="25" s="1"/>
  <c r="CD36" i="25"/>
  <c r="CD17" i="25"/>
  <c r="CE17" i="25" s="1"/>
  <c r="BD27" i="25"/>
  <c r="BE27" i="25" s="1"/>
  <c r="BD12" i="25"/>
  <c r="BE12" i="25" s="1"/>
  <c r="BY31" i="25"/>
  <c r="BD37" i="25"/>
  <c r="BE37" i="25" s="1"/>
  <c r="BD15" i="25"/>
  <c r="BE15" i="25" s="1"/>
  <c r="BY36" i="25"/>
  <c r="AX26" i="25"/>
  <c r="AX33" i="25"/>
  <c r="AX40" i="25"/>
  <c r="AX31" i="25"/>
  <c r="AX22" i="25"/>
  <c r="BD10" i="25"/>
  <c r="BE10" i="25" s="1"/>
  <c r="BJ11" i="25"/>
  <c r="BK11" i="25" s="1"/>
  <c r="AN32" i="25"/>
  <c r="AN15" i="25"/>
  <c r="AN33" i="25"/>
  <c r="BD16" i="25"/>
  <c r="BE16" i="25" s="1"/>
  <c r="BY33" i="25"/>
  <c r="BD21" i="25"/>
  <c r="BE21" i="25" s="1"/>
  <c r="AX11" i="25"/>
  <c r="AY11" i="25" s="1"/>
  <c r="BJ29" i="25"/>
  <c r="BJ42" i="25"/>
  <c r="BD14" i="25"/>
  <c r="BE14" i="25" s="1"/>
  <c r="CD15" i="25"/>
  <c r="CE15" i="25" s="1"/>
  <c r="CD13" i="25"/>
  <c r="CE13" i="25" s="1"/>
  <c r="AX47" i="25"/>
  <c r="BJ33" i="25"/>
  <c r="BJ32" i="25"/>
  <c r="BJ38" i="25"/>
  <c r="BJ31" i="25"/>
  <c r="BJ20" i="25"/>
  <c r="BJ43" i="25"/>
  <c r="BJ18" i="25"/>
  <c r="BK18" i="25" s="1"/>
  <c r="BD31" i="25"/>
  <c r="BE31" i="25" s="1"/>
  <c r="AN48" i="25"/>
  <c r="AN35" i="25"/>
  <c r="AN44" i="25"/>
  <c r="BY29" i="25"/>
  <c r="AN49" i="25"/>
  <c r="AN17" i="25"/>
  <c r="AN26" i="25"/>
  <c r="BD50" i="25"/>
  <c r="BY32" i="25"/>
  <c r="BY30" i="25"/>
  <c r="CD34" i="25"/>
  <c r="CE34" i="25" s="1"/>
  <c r="CD24" i="25"/>
  <c r="CE24" i="25" s="1"/>
  <c r="BD32" i="25"/>
  <c r="BE32" i="25" s="1"/>
  <c r="BD35" i="25"/>
  <c r="BE35" i="25" s="1"/>
  <c r="AX18" i="25"/>
  <c r="AY18" i="25" s="1"/>
  <c r="AX25" i="25"/>
  <c r="AY25" i="25" s="1"/>
  <c r="AX32" i="25"/>
  <c r="AY32" i="25" s="1"/>
  <c r="AX23" i="25"/>
  <c r="AY23" i="25" s="1"/>
  <c r="AX14" i="25"/>
  <c r="AY14" i="25" s="1"/>
  <c r="AX36" i="25"/>
  <c r="AY36" i="25" s="1"/>
  <c r="AX45" i="25"/>
  <c r="AX37" i="25"/>
  <c r="AX29" i="25"/>
  <c r="AX21" i="25"/>
  <c r="AX13" i="25"/>
  <c r="AY13" i="25" s="1"/>
  <c r="AE17" i="25"/>
  <c r="AW25" i="25"/>
  <c r="AW21" i="25"/>
  <c r="CC34" i="25"/>
  <c r="CC23" i="25"/>
  <c r="AE15" i="25"/>
  <c r="AW29" i="25"/>
  <c r="CC21" i="25"/>
  <c r="AW37" i="25"/>
  <c r="BC24" i="25"/>
  <c r="AE26" i="25"/>
  <c r="AE16" i="25"/>
  <c r="CC38" i="25"/>
  <c r="AE40" i="25"/>
  <c r="AE29" i="25"/>
  <c r="AW32" i="25"/>
  <c r="AE19" i="25"/>
  <c r="AE38" i="25"/>
  <c r="AW38" i="25"/>
  <c r="AE27" i="25"/>
  <c r="AW19" i="25"/>
  <c r="AE41" i="25"/>
  <c r="AW15" i="25"/>
  <c r="AW30" i="25"/>
  <c r="BC23" i="25"/>
  <c r="CC16" i="25"/>
  <c r="AE36" i="25"/>
  <c r="AE30" i="25"/>
  <c r="AW28" i="25"/>
  <c r="AW27" i="25"/>
  <c r="AW41" i="25"/>
  <c r="CC31" i="25"/>
  <c r="AW14" i="25"/>
  <c r="BC38" i="25"/>
  <c r="AE18" i="25"/>
  <c r="BC39" i="25"/>
  <c r="AW26" i="25"/>
  <c r="BC16" i="25"/>
  <c r="CC27" i="25"/>
  <c r="CC22" i="25"/>
  <c r="AE37" i="25"/>
  <c r="CC41" i="25"/>
  <c r="BC28" i="25"/>
  <c r="CC37" i="25"/>
  <c r="AW33" i="25"/>
  <c r="AW17" i="25"/>
  <c r="CC15" i="25"/>
  <c r="AE39" i="25"/>
  <c r="AW39" i="25"/>
  <c r="BC20" i="25"/>
  <c r="AR16" i="25"/>
  <c r="AR26" i="25"/>
  <c r="AE20" i="25"/>
  <c r="BC19" i="25"/>
  <c r="AE23" i="25"/>
  <c r="AW40" i="25"/>
  <c r="AW24" i="25"/>
  <c r="CC18" i="25"/>
  <c r="AE22" i="25"/>
  <c r="AW35" i="25"/>
  <c r="AE28" i="25"/>
  <c r="BC41" i="25"/>
  <c r="BC21" i="25"/>
  <c r="BC37" i="25"/>
  <c r="CC40" i="25"/>
  <c r="CC26" i="25"/>
  <c r="BC22" i="25"/>
  <c r="BC36" i="25"/>
  <c r="BC18" i="25"/>
  <c r="BC14" i="25"/>
  <c r="CC17" i="25"/>
  <c r="AW22" i="25"/>
  <c r="AW31" i="25"/>
  <c r="CC35" i="25"/>
  <c r="AE21" i="25"/>
  <c r="BC40" i="25"/>
  <c r="BC34" i="25"/>
  <c r="BC25" i="25"/>
  <c r="AE34" i="25"/>
  <c r="CC25" i="25"/>
  <c r="AE24" i="25"/>
  <c r="AR18" i="25"/>
  <c r="AR34" i="25"/>
  <c r="CC20" i="25"/>
  <c r="AW36" i="25"/>
  <c r="AW20" i="25"/>
  <c r="AE35" i="25"/>
  <c r="AE32" i="25"/>
  <c r="BC17" i="25"/>
  <c r="BC33" i="25"/>
  <c r="CC36" i="25"/>
  <c r="BC32" i="25"/>
  <c r="CC28" i="25"/>
  <c r="AR30" i="25"/>
  <c r="AE33" i="25"/>
  <c r="AE14" i="25"/>
  <c r="AW34" i="25"/>
  <c r="AW18" i="25"/>
  <c r="CC30" i="25"/>
  <c r="AE25" i="25"/>
  <c r="AR40" i="25"/>
  <c r="AR24" i="25"/>
  <c r="BC30" i="25"/>
  <c r="AW23" i="25"/>
  <c r="BC35" i="25"/>
  <c r="BC15" i="25"/>
  <c r="BC31" i="25"/>
  <c r="CC19" i="25"/>
  <c r="AW16" i="25"/>
  <c r="CC39" i="25"/>
  <c r="CC24" i="25"/>
  <c r="BC29" i="25"/>
  <c r="CC29" i="25"/>
  <c r="AR27" i="25"/>
  <c r="CC33" i="25"/>
  <c r="BC27" i="25"/>
  <c r="AR36" i="25"/>
  <c r="AE31" i="25"/>
  <c r="BC26" i="25"/>
  <c r="CC14" i="25"/>
  <c r="BI39" i="25"/>
  <c r="BI33" i="25"/>
  <c r="BI37" i="25"/>
  <c r="BI31" i="25"/>
  <c r="BI23" i="25"/>
  <c r="BI30" i="25"/>
  <c r="BI14" i="25"/>
  <c r="BI21" i="25"/>
  <c r="BI35" i="25"/>
  <c r="BI40" i="25"/>
  <c r="BI32" i="25"/>
  <c r="BI16" i="25"/>
  <c r="BI22" i="25"/>
  <c r="BI41" i="25"/>
  <c r="BI19" i="25"/>
  <c r="BI25" i="25"/>
  <c r="BI34" i="25"/>
  <c r="BI18" i="25"/>
  <c r="BI28" i="25"/>
  <c r="BI42" i="25"/>
  <c r="BI17" i="25"/>
  <c r="BI26" i="25"/>
  <c r="BI43" i="25"/>
  <c r="BI24" i="25"/>
  <c r="BI29" i="25"/>
  <c r="BI27" i="25"/>
  <c r="BI15" i="25"/>
  <c r="BI38" i="25"/>
  <c r="BI36" i="25"/>
  <c r="BI20" i="25"/>
  <c r="AV10" i="25" a="1"/>
  <c r="AV10" i="25" s="1"/>
  <c r="BN10" i="25" a="1"/>
  <c r="BN10" i="25" s="1"/>
  <c r="CB10" i="25" a="1"/>
  <c r="CB10" i="25" s="1"/>
  <c r="BH10" i="25" a="1"/>
  <c r="BH10" i="25" s="1"/>
  <c r="BU10" i="25" a="1"/>
  <c r="BU10" i="25" s="1"/>
  <c r="AN10" i="25"/>
  <c r="BB10" i="25" a="1"/>
  <c r="BB10" i="25" s="1"/>
  <c r="B15" i="49" l="1"/>
  <c r="B18" i="49"/>
  <c r="B19" i="49"/>
  <c r="B16" i="49"/>
  <c r="B17" i="49"/>
  <c r="AH11" i="25"/>
  <c r="BX14" i="25"/>
  <c r="BY14" i="25" s="1"/>
  <c r="AL13" i="25"/>
  <c r="AR13" i="25" s="1"/>
  <c r="AW10" i="25"/>
  <c r="AL11" i="25"/>
  <c r="AR11" i="25" s="1"/>
  <c r="AH10" i="25"/>
  <c r="BI11" i="25"/>
  <c r="BQ12" i="25"/>
  <c r="BR12" i="25" s="1"/>
  <c r="BQ10" i="25"/>
  <c r="BR10" i="25" s="1"/>
  <c r="BQ11" i="25"/>
  <c r="BR11" i="25" s="1"/>
  <c r="AW12" i="25"/>
  <c r="BW11" i="25"/>
  <c r="BX11" i="25"/>
  <c r="BY11" i="25" s="1"/>
  <c r="BP11" i="25"/>
  <c r="BW10" i="25"/>
  <c r="BW12" i="25"/>
  <c r="BW13" i="25"/>
  <c r="BX10" i="25"/>
  <c r="BY10" i="25" s="1"/>
  <c r="BX12" i="25"/>
  <c r="BY12" i="25" s="1"/>
  <c r="BX13" i="25"/>
  <c r="BY13" i="25" s="1"/>
  <c r="BP10" i="25"/>
  <c r="BP13" i="25"/>
  <c r="BP12" i="25"/>
  <c r="BC12" i="25"/>
  <c r="AE13" i="25"/>
  <c r="AW13" i="25"/>
  <c r="BC13" i="25"/>
  <c r="CC12" i="25"/>
  <c r="CC11" i="25"/>
  <c r="CC13" i="25"/>
  <c r="AE12" i="25"/>
  <c r="BI12" i="25"/>
  <c r="BI13" i="25"/>
  <c r="BC11" i="25"/>
  <c r="AW11" i="25"/>
  <c r="AE11" i="25"/>
  <c r="CC10" i="25"/>
  <c r="BI10" i="25"/>
  <c r="BC10" i="25"/>
  <c r="AE10" i="25"/>
  <c r="B11" i="49" l="1"/>
  <c r="B21" i="49"/>
  <c r="B4" i="49"/>
  <c r="B13" i="49"/>
  <c r="B10" i="49"/>
  <c r="B9" i="49"/>
  <c r="B31" i="49"/>
  <c r="B12" i="49"/>
  <c r="B20" i="49"/>
  <c r="B8" i="49"/>
  <c r="B29" i="49"/>
  <c r="AM49" i="25"/>
  <c r="AM45" i="25"/>
  <c r="AM42" i="25"/>
  <c r="AM43" i="25"/>
  <c r="AM48" i="25"/>
  <c r="AM44" i="25"/>
  <c r="AM46" i="25"/>
  <c r="AM47" i="25"/>
  <c r="AM50" i="25"/>
  <c r="AM24" i="25"/>
  <c r="AM40" i="25"/>
  <c r="AM34" i="25"/>
  <c r="AM13" i="25"/>
  <c r="AM29" i="25"/>
  <c r="AM15" i="25"/>
  <c r="AM31" i="25"/>
  <c r="AM38" i="25"/>
  <c r="AM36" i="25"/>
  <c r="AM18" i="25"/>
  <c r="AM41" i="25"/>
  <c r="AM12" i="25"/>
  <c r="AM28" i="25"/>
  <c r="AM30" i="25"/>
  <c r="AM22" i="25"/>
  <c r="AM17" i="25"/>
  <c r="AM33" i="25"/>
  <c r="AM19" i="25"/>
  <c r="AM35" i="25"/>
  <c r="AM26" i="25"/>
  <c r="AM14" i="25"/>
  <c r="AM16" i="25"/>
  <c r="AM32" i="25"/>
  <c r="AM20" i="25"/>
  <c r="AM25" i="25"/>
  <c r="AM27" i="25"/>
  <c r="AM21" i="25"/>
  <c r="AM37" i="25"/>
  <c r="AM23" i="25"/>
  <c r="AM39" i="25"/>
  <c r="AM11" i="25"/>
  <c r="AR10" i="25"/>
  <c r="B5" i="49" s="1"/>
  <c r="AM10" i="25"/>
  <c r="AO10" i="25" s="1"/>
  <c r="AP10" i="25" s="1"/>
  <c r="AA10" i="25" l="1"/>
  <c r="AO33" i="25"/>
  <c r="AP33" i="25" s="1"/>
  <c r="AA33" i="25" s="1"/>
  <c r="AO20" i="25"/>
  <c r="AP20" i="25" s="1"/>
  <c r="AA20" i="25" s="1"/>
  <c r="AO11" i="25"/>
  <c r="AP11" i="25" s="1"/>
  <c r="AA11" i="25" s="1"/>
  <c r="AO22" i="25"/>
  <c r="AP22" i="25" s="1"/>
  <c r="AA22" i="25" s="1"/>
  <c r="AO31" i="25"/>
  <c r="AP31" i="25" s="1"/>
  <c r="AA31" i="25" s="1"/>
  <c r="AO48" i="25"/>
  <c r="AP48" i="25" s="1"/>
  <c r="AA48" i="25" s="1"/>
  <c r="AO38" i="25"/>
  <c r="AP38" i="25" s="1"/>
  <c r="AA38" i="25" s="1"/>
  <c r="AO32" i="25"/>
  <c r="AP32" i="25" s="1"/>
  <c r="AA32" i="25" s="1"/>
  <c r="AO39" i="25"/>
  <c r="AP39" i="25" s="1"/>
  <c r="AA39" i="25" s="1"/>
  <c r="AO16" i="25"/>
  <c r="AP16" i="25" s="1"/>
  <c r="AA16" i="25" s="1"/>
  <c r="AO30" i="25"/>
  <c r="AP30" i="25" s="1"/>
  <c r="AA30" i="25" s="1"/>
  <c r="AO15" i="25"/>
  <c r="AP15" i="25" s="1"/>
  <c r="AA15" i="25" s="1"/>
  <c r="AO50" i="25"/>
  <c r="AP50" i="25" s="1"/>
  <c r="AA50" i="25" s="1"/>
  <c r="AO43" i="25"/>
  <c r="AP43" i="25" s="1"/>
  <c r="AA43" i="25" s="1"/>
  <c r="AO36" i="25"/>
  <c r="AP36" i="25" s="1"/>
  <c r="AA36" i="25" s="1"/>
  <c r="AO23" i="25"/>
  <c r="AP23" i="25" s="1"/>
  <c r="AA23" i="25" s="1"/>
  <c r="AO29" i="25"/>
  <c r="AP29" i="25" s="1"/>
  <c r="AA29" i="25" s="1"/>
  <c r="AO47" i="25"/>
  <c r="AP47" i="25" s="1"/>
  <c r="AA47" i="25" s="1"/>
  <c r="AO42" i="25"/>
  <c r="AP42" i="25" s="1"/>
  <c r="AA42" i="25" s="1"/>
  <c r="AO24" i="25"/>
  <c r="AP24" i="25" s="1"/>
  <c r="AA24" i="25" s="1"/>
  <c r="AO17" i="25"/>
  <c r="AP17" i="25" s="1"/>
  <c r="AA17" i="25" s="1"/>
  <c r="AO14" i="25"/>
  <c r="AP14" i="25" s="1"/>
  <c r="AA14" i="25" s="1"/>
  <c r="AO28" i="25"/>
  <c r="AP28" i="25" s="1"/>
  <c r="AA28" i="25" s="1"/>
  <c r="AO37" i="25"/>
  <c r="AP37" i="25" s="1"/>
  <c r="AA37" i="25" s="1"/>
  <c r="AO26" i="25"/>
  <c r="AP26" i="25" s="1"/>
  <c r="AA26" i="25" s="1"/>
  <c r="AO12" i="25"/>
  <c r="AP12" i="25" s="1"/>
  <c r="AA12" i="25" s="1"/>
  <c r="AO13" i="25"/>
  <c r="AP13" i="25" s="1"/>
  <c r="AA13" i="25" s="1"/>
  <c r="AO46" i="25"/>
  <c r="AP46" i="25" s="1"/>
  <c r="AA46" i="25" s="1"/>
  <c r="AO45" i="25"/>
  <c r="AP45" i="25" s="1"/>
  <c r="AA45" i="25" s="1"/>
  <c r="AO25" i="25"/>
  <c r="AP25" i="25" s="1"/>
  <c r="AA25" i="25" s="1"/>
  <c r="AO44" i="25"/>
  <c r="AP44" i="25" s="1"/>
  <c r="AA44" i="25" s="1"/>
  <c r="AO21" i="25"/>
  <c r="AP21" i="25" s="1"/>
  <c r="AA21" i="25" s="1"/>
  <c r="AO35" i="25"/>
  <c r="AP35" i="25" s="1"/>
  <c r="AA35" i="25" s="1"/>
  <c r="AO41" i="25"/>
  <c r="AP41" i="25" s="1"/>
  <c r="AA41" i="25" s="1"/>
  <c r="AO34" i="25"/>
  <c r="AP34" i="25" s="1"/>
  <c r="AA34" i="25" s="1"/>
  <c r="AO49" i="25"/>
  <c r="AP49" i="25" s="1"/>
  <c r="AA49" i="25" s="1"/>
  <c r="AO27" i="25"/>
  <c r="AP27" i="25" s="1"/>
  <c r="AA27" i="25" s="1"/>
  <c r="AO19" i="25"/>
  <c r="AP19" i="25" s="1"/>
  <c r="AA19" i="25" s="1"/>
  <c r="AO18" i="25"/>
  <c r="AP18" i="25" s="1"/>
  <c r="AA18" i="25" s="1"/>
  <c r="AO40" i="25"/>
  <c r="AP40" i="25" s="1"/>
  <c r="AA40" i="25" s="1"/>
  <c r="AS10" i="25"/>
  <c r="B7" i="49" l="1"/>
  <c r="B28" i="49" s="1"/>
  <c r="Z24" i="25"/>
  <c r="Z27" i="25"/>
  <c r="Z35" i="25"/>
  <c r="Z47" i="25"/>
  <c r="Z49" i="25"/>
  <c r="Z50" i="25"/>
  <c r="Z25" i="25"/>
  <c r="Z32" i="25"/>
  <c r="AS12" i="25"/>
  <c r="Z12" i="25"/>
  <c r="Z23" i="25"/>
  <c r="Z40" i="25"/>
  <c r="Z29" i="25"/>
  <c r="Z43" i="25"/>
  <c r="Z21" i="25"/>
  <c r="Z15" i="25"/>
  <c r="Z39" i="25"/>
  <c r="Z48" i="25"/>
  <c r="Z26" i="25"/>
  <c r="Z31" i="25"/>
  <c r="Z37" i="25"/>
  <c r="Z14" i="25"/>
  <c r="Z20" i="25"/>
  <c r="Z17" i="25"/>
  <c r="Z33" i="25"/>
  <c r="Z45" i="25"/>
  <c r="AS45" i="25"/>
  <c r="Z41" i="25"/>
  <c r="AS41" i="25"/>
  <c r="Z46" i="25"/>
  <c r="AS46" i="25"/>
  <c r="AS11" i="25"/>
  <c r="Z11" i="25"/>
  <c r="AS50" i="25"/>
  <c r="AS27" i="25"/>
  <c r="Z34" i="25"/>
  <c r="AS34" i="25"/>
  <c r="Z22" i="25"/>
  <c r="AS22" i="25"/>
  <c r="AS13" i="25"/>
  <c r="Z13" i="25"/>
  <c r="Z19" i="25"/>
  <c r="AS19" i="25"/>
  <c r="Z42" i="25"/>
  <c r="AS42" i="25"/>
  <c r="Z44" i="25"/>
  <c r="AS44" i="25"/>
  <c r="Z30" i="25"/>
  <c r="AS30" i="25"/>
  <c r="Z36" i="25"/>
  <c r="AS36" i="25"/>
  <c r="Z28" i="25"/>
  <c r="AS28" i="25"/>
  <c r="AS48" i="25"/>
  <c r="AS37" i="25"/>
  <c r="AS15" i="25"/>
  <c r="AS17" i="25"/>
  <c r="AS33" i="25"/>
  <c r="AS26" i="25"/>
  <c r="AS32" i="25"/>
  <c r="AS49" i="25"/>
  <c r="AS20" i="25"/>
  <c r="AS47" i="25"/>
  <c r="AS25" i="25"/>
  <c r="AS29" i="25"/>
  <c r="AS40" i="25"/>
  <c r="AS18" i="25"/>
  <c r="AS16" i="25"/>
  <c r="AS14" i="25"/>
  <c r="AS24" i="25"/>
  <c r="AS23" i="25"/>
  <c r="AS21" i="25"/>
  <c r="AS31" i="25"/>
  <c r="AS38" i="25"/>
  <c r="AS39" i="25"/>
  <c r="AS35" i="25"/>
  <c r="AS43" i="25"/>
  <c r="Z38" i="25"/>
  <c r="Z16" i="25"/>
  <c r="Z18" i="25"/>
  <c r="B30" i="49" l="1"/>
  <c r="B24" i="49"/>
  <c r="C7" i="49" s="1"/>
  <c r="Z10" i="25"/>
  <c r="AA5" i="25"/>
  <c r="C21" i="49" l="1"/>
  <c r="C15" i="49"/>
  <c r="C17" i="49"/>
  <c r="C19" i="49"/>
  <c r="C11" i="49"/>
  <c r="C16" i="49"/>
  <c r="C4" i="49"/>
  <c r="C18" i="49"/>
  <c r="C13" i="49"/>
  <c r="C10" i="49"/>
  <c r="C5" i="49"/>
  <c r="C12" i="49"/>
  <c r="C8" i="49"/>
  <c r="C20" i="49"/>
  <c r="C9" i="49"/>
  <c r="C24" i="49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9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  <bk>
      <extLst>
        <ext uri="{3e2802c4-a4d2-4d8b-9148-e3be6c30e623}">
          <xlrd:rvb i="68"/>
        </ext>
      </extLst>
    </bk>
    <bk>
      <extLst>
        <ext uri="{3e2802c4-a4d2-4d8b-9148-e3be6c30e623}">
          <xlrd:rvb i="69"/>
        </ext>
      </extLst>
    </bk>
    <bk>
      <extLst>
        <ext uri="{3e2802c4-a4d2-4d8b-9148-e3be6c30e623}">
          <xlrd:rvb i="70"/>
        </ext>
      </extLst>
    </bk>
    <bk>
      <extLst>
        <ext uri="{3e2802c4-a4d2-4d8b-9148-e3be6c30e623}">
          <xlrd:rvb i="71"/>
        </ext>
      </extLst>
    </bk>
    <bk>
      <extLst>
        <ext uri="{3e2802c4-a4d2-4d8b-9148-e3be6c30e623}">
          <xlrd:rvb i="72"/>
        </ext>
      </extLst>
    </bk>
    <bk>
      <extLst>
        <ext uri="{3e2802c4-a4d2-4d8b-9148-e3be6c30e623}">
          <xlrd:rvb i="73"/>
        </ext>
      </extLst>
    </bk>
    <bk>
      <extLst>
        <ext uri="{3e2802c4-a4d2-4d8b-9148-e3be6c30e623}">
          <xlrd:rvb i="74"/>
        </ext>
      </extLst>
    </bk>
    <bk>
      <extLst>
        <ext uri="{3e2802c4-a4d2-4d8b-9148-e3be6c30e623}">
          <xlrd:rvb i="75"/>
        </ext>
      </extLst>
    </bk>
    <bk>
      <extLst>
        <ext uri="{3e2802c4-a4d2-4d8b-9148-e3be6c30e623}">
          <xlrd:rvb i="76"/>
        </ext>
      </extLst>
    </bk>
    <bk>
      <extLst>
        <ext uri="{3e2802c4-a4d2-4d8b-9148-e3be6c30e623}">
          <xlrd:rvb i="77"/>
        </ext>
      </extLst>
    </bk>
    <bk>
      <extLst>
        <ext uri="{3e2802c4-a4d2-4d8b-9148-e3be6c30e623}">
          <xlrd:rvb i="78"/>
        </ext>
      </extLst>
    </bk>
    <bk>
      <extLst>
        <ext uri="{3e2802c4-a4d2-4d8b-9148-e3be6c30e623}">
          <xlrd:rvb i="79"/>
        </ext>
      </extLst>
    </bk>
    <bk>
      <extLst>
        <ext uri="{3e2802c4-a4d2-4d8b-9148-e3be6c30e623}">
          <xlrd:rvb i="80"/>
        </ext>
      </extLst>
    </bk>
    <bk>
      <extLst>
        <ext uri="{3e2802c4-a4d2-4d8b-9148-e3be6c30e623}">
          <xlrd:rvb i="81"/>
        </ext>
      </extLst>
    </bk>
    <bk>
      <extLst>
        <ext uri="{3e2802c4-a4d2-4d8b-9148-e3be6c30e623}">
          <xlrd:rvb i="82"/>
        </ext>
      </extLst>
    </bk>
    <bk>
      <extLst>
        <ext uri="{3e2802c4-a4d2-4d8b-9148-e3be6c30e623}">
          <xlrd:rvb i="83"/>
        </ext>
      </extLst>
    </bk>
    <bk>
      <extLst>
        <ext uri="{3e2802c4-a4d2-4d8b-9148-e3be6c30e623}">
          <xlrd:rvb i="84"/>
        </ext>
      </extLst>
    </bk>
    <bk>
      <extLst>
        <ext uri="{3e2802c4-a4d2-4d8b-9148-e3be6c30e623}">
          <xlrd:rvb i="85"/>
        </ext>
      </extLst>
    </bk>
    <bk>
      <extLst>
        <ext uri="{3e2802c4-a4d2-4d8b-9148-e3be6c30e623}">
          <xlrd:rvb i="86"/>
        </ext>
      </extLst>
    </bk>
    <bk>
      <extLst>
        <ext uri="{3e2802c4-a4d2-4d8b-9148-e3be6c30e623}">
          <xlrd:rvb i="87"/>
        </ext>
      </extLst>
    </bk>
    <bk>
      <extLst>
        <ext uri="{3e2802c4-a4d2-4d8b-9148-e3be6c30e623}">
          <xlrd:rvb i="88"/>
        </ext>
      </extLst>
    </bk>
    <bk>
      <extLst>
        <ext uri="{3e2802c4-a4d2-4d8b-9148-e3be6c30e623}">
          <xlrd:rvb i="89"/>
        </ext>
      </extLst>
    </bk>
    <bk>
      <extLst>
        <ext uri="{3e2802c4-a4d2-4d8b-9148-e3be6c30e623}">
          <xlrd:rvb i="90"/>
        </ext>
      </extLst>
    </bk>
    <bk>
      <extLst>
        <ext uri="{3e2802c4-a4d2-4d8b-9148-e3be6c30e623}">
          <xlrd:rvb i="91"/>
        </ext>
      </extLst>
    </bk>
  </futureMetadata>
  <cellMetadata count="1">
    <bk>
      <rc t="1" v="0"/>
    </bk>
  </cellMetadata>
  <valueMetadata count="92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  <bk>
      <rc t="2" v="16"/>
    </bk>
    <bk>
      <rc t="2" v="17"/>
    </bk>
    <bk>
      <rc t="2" v="18"/>
    </bk>
    <bk>
      <rc t="2" v="19"/>
    </bk>
    <bk>
      <rc t="2" v="20"/>
    </bk>
    <bk>
      <rc t="2" v="21"/>
    </bk>
    <bk>
      <rc t="2" v="22"/>
    </bk>
    <bk>
      <rc t="2" v="23"/>
    </bk>
    <bk>
      <rc t="2" v="24"/>
    </bk>
    <bk>
      <rc t="2" v="25"/>
    </bk>
    <bk>
      <rc t="2" v="26"/>
    </bk>
    <bk>
      <rc t="2" v="27"/>
    </bk>
    <bk>
      <rc t="2" v="28"/>
    </bk>
    <bk>
      <rc t="2" v="29"/>
    </bk>
    <bk>
      <rc t="2" v="30"/>
    </bk>
    <bk>
      <rc t="2" v="31"/>
    </bk>
    <bk>
      <rc t="2" v="32"/>
    </bk>
    <bk>
      <rc t="2" v="33"/>
    </bk>
    <bk>
      <rc t="2" v="34"/>
    </bk>
    <bk>
      <rc t="2" v="35"/>
    </bk>
    <bk>
      <rc t="2" v="36"/>
    </bk>
    <bk>
      <rc t="2" v="37"/>
    </bk>
    <bk>
      <rc t="2" v="38"/>
    </bk>
    <bk>
      <rc t="2" v="39"/>
    </bk>
    <bk>
      <rc t="2" v="40"/>
    </bk>
    <bk>
      <rc t="2" v="41"/>
    </bk>
    <bk>
      <rc t="2" v="42"/>
    </bk>
    <bk>
      <rc t="2" v="43"/>
    </bk>
    <bk>
      <rc t="2" v="44"/>
    </bk>
    <bk>
      <rc t="2" v="45"/>
    </bk>
    <bk>
      <rc t="2" v="46"/>
    </bk>
    <bk>
      <rc t="2" v="47"/>
    </bk>
    <bk>
      <rc t="2" v="48"/>
    </bk>
    <bk>
      <rc t="2" v="49"/>
    </bk>
    <bk>
      <rc t="2" v="50"/>
    </bk>
    <bk>
      <rc t="2" v="51"/>
    </bk>
    <bk>
      <rc t="2" v="52"/>
    </bk>
    <bk>
      <rc t="2" v="53"/>
    </bk>
    <bk>
      <rc t="2" v="54"/>
    </bk>
    <bk>
      <rc t="2" v="55"/>
    </bk>
    <bk>
      <rc t="2" v="56"/>
    </bk>
    <bk>
      <rc t="2" v="57"/>
    </bk>
    <bk>
      <rc t="2" v="58"/>
    </bk>
    <bk>
      <rc t="2" v="59"/>
    </bk>
    <bk>
      <rc t="2" v="60"/>
    </bk>
    <bk>
      <rc t="2" v="61"/>
    </bk>
    <bk>
      <rc t="2" v="62"/>
    </bk>
    <bk>
      <rc t="2" v="63"/>
    </bk>
    <bk>
      <rc t="2" v="64"/>
    </bk>
    <bk>
      <rc t="2" v="65"/>
    </bk>
    <bk>
      <rc t="2" v="66"/>
    </bk>
    <bk>
      <rc t="2" v="67"/>
    </bk>
    <bk>
      <rc t="2" v="68"/>
    </bk>
    <bk>
      <rc t="2" v="69"/>
    </bk>
    <bk>
      <rc t="2" v="70"/>
    </bk>
    <bk>
      <rc t="2" v="71"/>
    </bk>
    <bk>
      <rc t="2" v="72"/>
    </bk>
    <bk>
      <rc t="2" v="73"/>
    </bk>
    <bk>
      <rc t="2" v="74"/>
    </bk>
    <bk>
      <rc t="2" v="75"/>
    </bk>
    <bk>
      <rc t="2" v="76"/>
    </bk>
    <bk>
      <rc t="2" v="77"/>
    </bk>
    <bk>
      <rc t="2" v="78"/>
    </bk>
    <bk>
      <rc t="2" v="79"/>
    </bk>
    <bk>
      <rc t="2" v="80"/>
    </bk>
    <bk>
      <rc t="2" v="81"/>
    </bk>
    <bk>
      <rc t="2" v="82"/>
    </bk>
    <bk>
      <rc t="2" v="83"/>
    </bk>
    <bk>
      <rc t="2" v="84"/>
    </bk>
    <bk>
      <rc t="2" v="85"/>
    </bk>
    <bk>
      <rc t="2" v="86"/>
    </bk>
    <bk>
      <rc t="2" v="87"/>
    </bk>
    <bk>
      <rc t="2" v="88"/>
    </bk>
    <bk>
      <rc t="2" v="89"/>
    </bk>
    <bk>
      <rc t="2" v="90"/>
    </bk>
    <bk>
      <rc t="2" v="91"/>
    </bk>
  </valueMetadata>
</metadata>
</file>

<file path=xl/sharedStrings.xml><?xml version="1.0" encoding="utf-8"?>
<sst xmlns="http://schemas.openxmlformats.org/spreadsheetml/2006/main" count="9769" uniqueCount="2660">
  <si>
    <t>Calcul des prix tôles standard</t>
  </si>
  <si>
    <t>Client:</t>
  </si>
  <si>
    <t>Calcul valable jusqu'au:</t>
  </si>
  <si>
    <t>Projet:</t>
  </si>
  <si>
    <t>Excel mis à jour le:</t>
  </si>
  <si>
    <t>Date d'enregistrement:</t>
  </si>
  <si>
    <t>Total net PV</t>
  </si>
  <si>
    <t>Auteur(e):</t>
  </si>
  <si>
    <t>Niveau de prix</t>
  </si>
  <si>
    <t>Prix de la poudre sur demande [Fr/kg]</t>
  </si>
  <si>
    <t>hors TVA</t>
  </si>
  <si>
    <t>Surface:</t>
  </si>
  <si>
    <t xml:space="preserve">Exécution </t>
  </si>
  <si>
    <t>Position (client)</t>
  </si>
  <si>
    <t>Pièce</t>
  </si>
  <si>
    <t>Type de tôle</t>
  </si>
  <si>
    <t>Photo</t>
  </si>
  <si>
    <t>Désignation du client</t>
  </si>
  <si>
    <t xml:space="preserve">Matériau </t>
  </si>
  <si>
    <t>Vues visibles</t>
  </si>
  <si>
    <t>Surface (peut être défini manuellement sur «aucun» dans le type)</t>
  </si>
  <si>
    <t>Hauteur [mm]</t>
  </si>
  <si>
    <t>Largeur [mm]</t>
  </si>
  <si>
    <t>W01°</t>
  </si>
  <si>
    <t>Remarques</t>
  </si>
  <si>
    <t>Prix de vente/pièce</t>
  </si>
  <si>
    <t>Prix de vente/position</t>
  </si>
  <si>
    <t>Types de tôles proposés par Ernst Schweizer AG (veuillez sélectionner et saisir)</t>
  </si>
  <si>
    <t>Tôle plate</t>
  </si>
  <si>
    <t>retour à la sélection des types</t>
  </si>
  <si>
    <t>Description</t>
  </si>
  <si>
    <t xml:space="preserve">Trous de suspension d = 4,9 mm sur un bord longitudinal
Nombre de trous : H ≤ 2 m = 2 pièces ; H &gt; 2 m = tous les 900 mm 
Distance par rapport au bord 1/4H
Il est également possible d'utiliser des goujons, à partir de X≤ 2 mm
Vue visible - - - - - - - - </t>
  </si>
  <si>
    <t>Joindre le dessin!</t>
  </si>
  <si>
    <t>Désignation</t>
  </si>
  <si>
    <t>Revêtement par poudre?</t>
  </si>
  <si>
    <t>Surface</t>
  </si>
  <si>
    <t>Hauteur H</t>
  </si>
  <si>
    <t>Largeur L</t>
  </si>
  <si>
    <t>Nombre de grugeages supplémentaires</t>
  </si>
  <si>
    <t>Nombre de coupes obliques supplémentaires</t>
  </si>
  <si>
    <t>Nombre de trous supplémentaires</t>
  </si>
  <si>
    <t>Des boulons à la place des trous de suspension?</t>
  </si>
  <si>
    <t>Remarque (par exemple, n° de dessin)</t>
  </si>
  <si>
    <t>oui</t>
  </si>
  <si>
    <t>non</t>
  </si>
  <si>
    <t>Non</t>
  </si>
  <si>
    <t>Tôle plate avec 1 trou de suspension</t>
  </si>
  <si>
    <t xml:space="preserve">Un trou de suspension d = 4,9 mm, L au centre
Il est également possible d'utiliser un goujon, à partir de X ≤ 2 mm
Vue visible - - - - - - - - </t>
  </si>
  <si>
    <t>Hauteur H
(max. 1200)</t>
  </si>
  <si>
    <t>Largeur L
(max. 400)</t>
  </si>
  <si>
    <t>Nombre grugeages suppl.</t>
  </si>
  <si>
    <t>Nombre coupes obliques suppl.</t>
  </si>
  <si>
    <t>Nombre trous suppl.</t>
  </si>
  <si>
    <t>Tôle de serrage bilatéral</t>
  </si>
  <si>
    <t xml:space="preserve">Largeur L1 &gt;= 14mm
Vue visible - - - - - - - - </t>
  </si>
  <si>
    <t>Largeur L1</t>
  </si>
  <si>
    <t>Largeur L2</t>
  </si>
  <si>
    <t>Goujons?</t>
  </si>
  <si>
    <t>Tôle de serrage unilatéral</t>
  </si>
  <si>
    <t xml:space="preserve">Tôle de serrage angle extérieur 90° </t>
  </si>
  <si>
    <t>Largeur L3</t>
  </si>
  <si>
    <t>Tôle de serrage angle intérieur 90°</t>
  </si>
  <si>
    <t>Tôle de serrage angle extérieur variable</t>
  </si>
  <si>
    <t xml:space="preserve">Largeur L1 &gt;= 14mm
W01° de 40° à 180°
Vue visible - - - - - - - - </t>
  </si>
  <si>
    <t>Tôle de serrage angle extérieur unilatéral variable</t>
  </si>
  <si>
    <t>Tôle de serrage angle intériieur variable</t>
  </si>
  <si>
    <t>Tôle d’angle angle extérieur 90°</t>
  </si>
  <si>
    <t xml:space="preserve">Trous de suspension d = 4,9 mm sur un bord longitudinal
Nombre de trous : H ≤ 2 m = 2 pièces ; H &gt; 2 m = tous les 900 mm 
Distance par rapport au bord 1/4H
Il est également possible d'utiliser des goujons, à partir de X ≤ 2 mm
Vue visible - - - - - - - - </t>
  </si>
  <si>
    <t>Goujons à la place des trous de suspension?</t>
  </si>
  <si>
    <t>Tôle d’angle angle intérieur 90°</t>
  </si>
  <si>
    <t xml:space="preserve">Trous de suspension d = 4,9 mm sur un bord longitudinal
Nombre de trous : H &lt;= 2 m = 2 pièces ; H &gt; 2 m = tous les 900 mm 
Distance par rapport au bord 1/4H
Il est également possible d'utiliser des goujons, à partir de X=&lt; 2 mm
Vue visible - - - - - - - - </t>
  </si>
  <si>
    <t>Tôle d’angle angle extérieur variable</t>
  </si>
  <si>
    <t>Tôle d’angle angle intérieur variable</t>
  </si>
  <si>
    <t>Tôle en Z variable</t>
  </si>
  <si>
    <t xml:space="preserve">Trous de suspension d = 4,9 mm sur un bord longitudinal
Nombre de trous : H ≤ 2 m = 2 pièces ; H &gt; 2 m = tous les 900 mm 
Distance par rapport au bord 1/4H
Il est également possible d'utiliser des goujons, à partir de X ≤ 2 mm                                                                                                   
                                                                                                                                                                                                    W01° doit être &gt;90° et &lt;180°
                                                                                                                                                                                                     Vue visible - - - - - - - - </t>
  </si>
  <si>
    <t>Tôle d’insertion 135°</t>
  </si>
  <si>
    <t xml:space="preserve">Trous de suspension d = 4,9 mm sur un bord longitudinal
Nombre de trous : H ≤ 2 m = 2 pièces ; H &gt; 2 m = tous les 900 mm 
Distance par rapport au bord 1/4H
                                                                                                                                                                                                         Le matériau doit avoir une épaisseur de 2 mm                                                                                                                                  
                                                                                                                                                                                                          Il est également possible d'utiliser des goujons, à partir de X ≤ 2 mm
Vue visible - - - - - - - - </t>
  </si>
  <si>
    <t>Tôle d’insertion 160°</t>
  </si>
  <si>
    <t xml:space="preserve">Trous de suspension d = 4,9 mm sur un bord longitudinal
Nombre de trous : H ≤ 2 m = 2 pièces ; H &gt; 2 m = tous les 900 mm 
Distance par rapport au bord 1/4H
                                                                                                                                                                                                         Le matériau doit avoir une épaisseur de 2 mm.                                                                                                                      
Il est également possible d'utiliser des goujons, à partir de X ≤ 2 mm
Vue visible - - - - - - - - </t>
  </si>
  <si>
    <t>Tôle en U</t>
  </si>
  <si>
    <t xml:space="preserve">Trous de suspension d = 4,9 mm sur un bord longitudinal
Nombre de trous : H ≤ 2 m = 2 pièces ; H &gt; 2 m = tous les 900 mm 
Distance par rapport au bord 1/4H
Il est également possible d'utiliser des goujons, à partir de X ≤ 2 mm                                                                                                   
                                                                                                                                                                                                    W02° et W03° doivent être &gt;0° et &lt;90°
                                                                                                                                                                                                     Vue visible - - - - - - - - </t>
  </si>
  <si>
    <t>W02°</t>
  </si>
  <si>
    <t>W03°</t>
  </si>
  <si>
    <t>Cote C</t>
  </si>
  <si>
    <t>Cote D</t>
  </si>
  <si>
    <t>Tôle en U asymétrique variable</t>
  </si>
  <si>
    <t>Revêtement meneau</t>
  </si>
  <si>
    <t xml:space="preserve">Trous de suspension d=4.9mm sur les deux largeurs L3
Entraxe des trous env. 400mm 
Distance par rapport au bord 100mm
Ouverture (L2-2*L3) doit être d’au moins 46mm
W02° et W03° doivent être &gt;0° et &lt;90°
Vue visible - - - - - - - - </t>
  </si>
  <si>
    <t>Tôle de revêtement d’angle</t>
  </si>
  <si>
    <t xml:space="preserve">Trous de suspension d=4.9mm sur les deux largeurs L5
Entraxe des trous env. 400mm 
Distance par rapport au bord 100mm
W02° et W03° doivent être &gt;0° et &lt;90°
Vue visible - - - - - - - - </t>
  </si>
  <si>
    <t>1. Saisie
Largeur L2</t>
  </si>
  <si>
    <t>2. Saisie,
puis le reste
Largeur L3</t>
  </si>
  <si>
    <t>Largeur L4</t>
  </si>
  <si>
    <t>Largeur L5</t>
  </si>
  <si>
    <t>Tôle de revêtement d’angle variable</t>
  </si>
  <si>
    <t xml:space="preserve">Trous de suspension d=4.9mm sur les deux largeurs L5
Entraxe des trous env. 400mm 
Distance par rapport au bord 100mm
                                                                                                                                                                                                                                                                                                                                      W01° doit être &gt;90° et &lt;180°                                                                                                                                                     W02° et W03° doivent être &gt;0° et &lt;90°
Vue visible - - - - - - - - </t>
  </si>
  <si>
    <t>W01° 
(90-180°)</t>
  </si>
  <si>
    <t>Breite B4</t>
  </si>
  <si>
    <t>Breite B5</t>
  </si>
  <si>
    <t>W02°</t>
  </si>
  <si>
    <t>W03°</t>
  </si>
  <si>
    <t>Mass C</t>
  </si>
  <si>
    <t>Mass D</t>
  </si>
  <si>
    <t>Leer 2</t>
  </si>
  <si>
    <t>Bolzen statt Aufhänge-draht?</t>
  </si>
  <si>
    <t>Position (Kunde)</t>
  </si>
  <si>
    <t>Stück</t>
  </si>
  <si>
    <t>Blechtyp</t>
  </si>
  <si>
    <t>Bild</t>
  </si>
  <si>
    <t>Bezeichnung</t>
  </si>
  <si>
    <t xml:space="preserve">Material </t>
  </si>
  <si>
    <t>Sichtseiten</t>
  </si>
  <si>
    <t>Oberfläche</t>
  </si>
  <si>
    <t>Höhe H</t>
  </si>
  <si>
    <t>Breite Abw.</t>
  </si>
  <si>
    <t>W01°</t>
  </si>
  <si>
    <t>Zuschnitt</t>
  </si>
  <si>
    <t>Abkanten</t>
  </si>
  <si>
    <t>Quetschbug</t>
  </si>
  <si>
    <t>Bolzen</t>
  </si>
  <si>
    <t>Löcher</t>
  </si>
  <si>
    <t>Klinkungen</t>
  </si>
  <si>
    <t>Schräg-schnitte</t>
  </si>
  <si>
    <t>Bemerkung</t>
  </si>
  <si>
    <t>Erfassung ok</t>
  </si>
  <si>
    <t>Prüfung Material</t>
  </si>
  <si>
    <t>Prüfung Höhe H</t>
  </si>
  <si>
    <t>Prüfung Breite B1 (&gt;=14mm)</t>
  </si>
  <si>
    <t>Prüfung Breite B2 (B2&gt;B1)</t>
  </si>
  <si>
    <t>Prüfung Breite B3 (B3&gt;B1)</t>
  </si>
  <si>
    <t>Prüfung Breite B4</t>
  </si>
  <si>
    <t>Prüfung Breite B5</t>
  </si>
  <si>
    <t>Prüfung W01 (40-180°)</t>
  </si>
  <si>
    <t>Prüfung W02</t>
  </si>
  <si>
    <t>Prüfung Mass C</t>
  </si>
  <si>
    <t>Prüfung Mass D</t>
  </si>
  <si>
    <t>Prüfung W03</t>
  </si>
  <si>
    <t>Material-stärke</t>
  </si>
  <si>
    <t>ID Biegeabzug</t>
  </si>
  <si>
    <t>Biegeabzug Quetschbug</t>
  </si>
  <si>
    <t>Biegeabzug VAR</t>
  </si>
  <si>
    <t>Prüfung Bolzen</t>
  </si>
  <si>
    <t>Nein</t>
  </si>
  <si>
    <t>einseitig</t>
  </si>
  <si>
    <t>Prüfung Breite B1 (&gt;14mm)</t>
  </si>
  <si>
    <t>Prüfung Breite B2</t>
  </si>
  <si>
    <t>Prüfung Breite B3</t>
  </si>
  <si>
    <t>Prüfung W01 (90-180°)</t>
  </si>
  <si>
    <t>Blechbezeichnung</t>
  </si>
  <si>
    <t>Prinzipbild</t>
  </si>
  <si>
    <t>Parameterbild</t>
  </si>
  <si>
    <t>SPEZ-BLECH
mit separater Zeichnung</t>
  </si>
  <si>
    <t>U-Blech seitlich Nr.1</t>
  </si>
  <si>
    <t>U-Blech seitlich Nr.2</t>
  </si>
  <si>
    <t>U-Blech seitlich Nr.3</t>
  </si>
  <si>
    <t>U-Blech seitlich Nr.4</t>
  </si>
  <si>
    <t>Breite B3</t>
  </si>
  <si>
    <t>Biegeabzug 90°</t>
  </si>
  <si>
    <t>Prüfung Breite B2 (B2&gt;2*B1)</t>
  </si>
  <si>
    <t>Prüfung Breite B1</t>
  </si>
  <si>
    <t>Prüfung Breite B2 (B2&gt;=25mm)</t>
  </si>
  <si>
    <t>Bolzen statt Aufhänge-löcher?</t>
  </si>
  <si>
    <t>Prüfung W01</t>
  </si>
  <si>
    <t>Biegeabzug 160°</t>
  </si>
  <si>
    <t>Material</t>
  </si>
  <si>
    <t>Pulverbeschichtung</t>
  </si>
  <si>
    <t>Zuschnitt und Schrägschnitt</t>
  </si>
  <si>
    <t>Aufhängelöcher und andere Löcher stanzen</t>
  </si>
  <si>
    <t>Klinkung</t>
  </si>
  <si>
    <t>Bolzen schiessen und abschleifen</t>
  </si>
  <si>
    <t>qm Beschichtung aller Positionen mit gleicher Farbe (einseitig)</t>
  </si>
  <si>
    <t>qm (einseitig)</t>
  </si>
  <si>
    <t>Materialpreis/qm</t>
  </si>
  <si>
    <t>Materialpreis</t>
  </si>
  <si>
    <t>Materialstärke [mm]</t>
  </si>
  <si>
    <t>Materialdichte [g/mm3]</t>
  </si>
  <si>
    <t>Materialgewicht [kg]</t>
  </si>
  <si>
    <t>gleiches Material</t>
  </si>
  <si>
    <t>Bereitstellen</t>
  </si>
  <si>
    <t>qm Beschichtung Pos</t>
  </si>
  <si>
    <t>Anzahl Positionen mit gleicher Farbe</t>
  </si>
  <si>
    <t>Anzahl Gehänge mit 10qm</t>
  </si>
  <si>
    <t>Beschichtungskosten</t>
  </si>
  <si>
    <t>Pulverkosten/qm bei 0.2kg/qm</t>
  </si>
  <si>
    <t>Pulverkosten</t>
  </si>
  <si>
    <t>Beschichtungs- und Pulverkosten/qm</t>
  </si>
  <si>
    <t>Kosten pro Arbeitsgang</t>
  </si>
  <si>
    <t>Zuschlagsfaktor=f(Teilelänge)</t>
  </si>
  <si>
    <t>Kosten Arbeitsgänge</t>
  </si>
  <si>
    <t>Anzahl Positionen gleiches Material mit Scheren</t>
  </si>
  <si>
    <t>Einrichten</t>
  </si>
  <si>
    <t>Anzahl Positionen gleiches Material mit Abkantung</t>
  </si>
  <si>
    <t>Anzahl Positionen gleiches Material mit Quetschbug</t>
  </si>
  <si>
    <t>Anzahl Löcher</t>
  </si>
  <si>
    <t>Anzahl Positionen gleiches Material mit Löcher</t>
  </si>
  <si>
    <t>Anzahl Klinkungen</t>
  </si>
  <si>
    <t>Anzahl Positionen gleiches Material mit Klinkung</t>
  </si>
  <si>
    <t>Anzahl Positionen mit Bolzen</t>
  </si>
  <si>
    <t>Breite B2</t>
  </si>
  <si>
    <t>Prüfung Höhe H (max. 1200mm)</t>
  </si>
  <si>
    <t>Prüfung Breite B (&lt;400mm)</t>
  </si>
  <si>
    <t>Löcher, inkl. zusätzl.</t>
  </si>
  <si>
    <t>Prüfung Breite B2 (B2&gt;=B1)</t>
  </si>
  <si>
    <t>Prüfung Breite B3 (B3&gt;=B1)</t>
  </si>
  <si>
    <t>Biegeabzug 135°</t>
  </si>
  <si>
    <t>Verkaufspreis nach Kostenarten</t>
  </si>
  <si>
    <t>%</t>
  </si>
  <si>
    <t>Pulver</t>
  </si>
  <si>
    <t>Bolzen schiessen</t>
  </si>
  <si>
    <t>Löcher stanzen</t>
  </si>
  <si>
    <t>Ausschnitte stanzen</t>
  </si>
  <si>
    <t>Bereitstellen Material</t>
  </si>
  <si>
    <t>Einrichten Scheren</t>
  </si>
  <si>
    <t>Einrichten Abkanten</t>
  </si>
  <si>
    <t>Einrichten Quetschbug</t>
  </si>
  <si>
    <t>Einrichten Bolzen</t>
  </si>
  <si>
    <t>Einrichten Löcher</t>
  </si>
  <si>
    <t>Einrichten Ausschnitte</t>
  </si>
  <si>
    <t>Verkaufspreis</t>
  </si>
  <si>
    <t>ohne Transport</t>
  </si>
  <si>
    <t>Kennzahlen</t>
  </si>
  <si>
    <t>Pulverbeschichtung/qm</t>
  </si>
  <si>
    <t>SFr. (inkl. Pulver)</t>
  </si>
  <si>
    <t>Fläche Beschichtung [qm]</t>
  </si>
  <si>
    <t>qm</t>
  </si>
  <si>
    <t>Blech ohne Beschichtung/qm</t>
  </si>
  <si>
    <t>SFr.</t>
  </si>
  <si>
    <t>Gewicht Material [kg]</t>
  </si>
  <si>
    <t>kg</t>
  </si>
  <si>
    <t>Prüfung Breite B2 (B2&gt;=B1+25 oder B2&gt;B1)</t>
  </si>
  <si>
    <t>Biegeabzug W01</t>
  </si>
  <si>
    <t>Biegeabzug W02</t>
  </si>
  <si>
    <t>Biegeabzüge</t>
  </si>
  <si>
    <t>BASIS Blechrichtlinie vom 22.4.2024</t>
  </si>
  <si>
    <t>Biegeabzug [mm] pro Abbug</t>
  </si>
  <si>
    <t>Alu-Blech 1.0</t>
  </si>
  <si>
    <t>Alu-Blech 1.2</t>
  </si>
  <si>
    <t>Alu-Blech 1.5</t>
  </si>
  <si>
    <t>Alu-Blech 2</t>
  </si>
  <si>
    <t>Alu-Blech 2.5</t>
  </si>
  <si>
    <t>Alu-Blech 3</t>
  </si>
  <si>
    <t>Alu-Blech 4</t>
  </si>
  <si>
    <t>Alu-Blech 5</t>
  </si>
  <si>
    <t>Cr.-Ni St.-Bl 1.5</t>
  </si>
  <si>
    <t>Cr.-Ni St.-Bl 2</t>
  </si>
  <si>
    <t>Cr.-Ni St.-Bl 3</t>
  </si>
  <si>
    <t>St.-Bl EVZ 1.5</t>
  </si>
  <si>
    <t>St.-Bl EVZ 2</t>
  </si>
  <si>
    <t>St.-Bl EVZ 3</t>
  </si>
  <si>
    <t>St.-Bl SVZ 1.5</t>
  </si>
  <si>
    <t>St.-Bl SVZ 2</t>
  </si>
  <si>
    <t>St.-Bl SVZ 3</t>
  </si>
  <si>
    <t>Preisfaktoren für Blechkalkulation durch Partner</t>
  </si>
  <si>
    <t>Datum</t>
  </si>
  <si>
    <t>Wer</t>
  </si>
  <si>
    <t>Änderung</t>
  </si>
  <si>
    <t>Donnerstag, 02.04.2026</t>
  </si>
  <si>
    <t>Simon Schori</t>
  </si>
  <si>
    <t>Lagerfarben aktualisiert (nur noch IGP-Farben, dafür ca. 1200). Gültig bis 31.5.2026</t>
  </si>
  <si>
    <t>Dienstag, 31.03.2026</t>
  </si>
  <si>
    <t>Änderung vom 18.2.26 rückgängig gemacht. Bei Pulver auf Anfrage muss der Preis pro kg eingegeben werden.</t>
  </si>
  <si>
    <t>Mittwoch, 18.02.2026</t>
  </si>
  <si>
    <t>Bei Pulver auf Anfrage, muss die Preisstufe angegeben werden (nicht mehr der Preis/kg).</t>
  </si>
  <si>
    <t>Freitag, 13.02.2026</t>
  </si>
  <si>
    <t>Bei voreloxierten Blechen werden keine Aufhängelöcher verrechnet.</t>
  </si>
  <si>
    <t>Freitag, 23.01.2026</t>
  </si>
  <si>
    <t>Lagerfarben angepasst. Gültig bis 31.5.2026</t>
  </si>
  <si>
    <t>Montag, 05.01.2026</t>
  </si>
  <si>
    <t>Preisanpassung HM eingepflegt</t>
  </si>
  <si>
    <t>Dienstag, 16.12.2025</t>
  </si>
  <si>
    <t>In jedem Formular lässt sich die Pulverbeschichtung manuell abwählen (für voreleoxierte und rohe Bleche).</t>
  </si>
  <si>
    <t>Mittwoch, 03.12.2025</t>
  </si>
  <si>
    <t>AVOR Betrag pro Pos TYP SPEZ ergänzt, Vorlage AQ1SVAR ergänzt, UBLAS variabel gemacht, in allen Vorlagen Löcher, Klinkungen und Schrägschnitte ergänzt, Bemerkungsfeld eingefügt</t>
  </si>
  <si>
    <t>Montag, 01.12.2025</t>
  </si>
  <si>
    <t>TYP SPEZ eingefügt für Markus Bringe. Zur Verwendung der AVOR-Blech bei Schweizer.</t>
  </si>
  <si>
    <t>Mittwoch, 26.11.2025</t>
  </si>
  <si>
    <t>Biegeabzug in Abwicklung ergänzt; Fehler bei Abwicklung UBL behoben</t>
  </si>
  <si>
    <t>Dienstag, 18. November 2025</t>
  </si>
  <si>
    <t>EBLVAR, EBL; xxx Anz Abkantungen von 3 auf 5 korrigiert. Bug behoben: bei Pulver auf Anfrage wurde kein Gehänge gerechnet.</t>
  </si>
  <si>
    <t>Für "andere Löcher" (Spalte Z) eigener Zuschlag ergänzt</t>
  </si>
  <si>
    <t>Fehler mit Bolzen entfernt; Löcher und Klinkungen nach Kundenzeichnung ergänzt</t>
  </si>
  <si>
    <t>Blech</t>
  </si>
  <si>
    <t>Artikel-Nr pA</t>
  </si>
  <si>
    <t>Bez 1 pA</t>
  </si>
  <si>
    <t>Materialstärke</t>
  </si>
  <si>
    <t>Verkaufspreis netto / m2</t>
  </si>
  <si>
    <t>Alu-Blech Pe 100 1.5mm</t>
  </si>
  <si>
    <t>Alu-Blech</t>
  </si>
  <si>
    <t>Alu-Blech Pe 100 2.0mm</t>
  </si>
  <si>
    <t>Alu-Blech Pe 100 2.5mm</t>
  </si>
  <si>
    <t>Alu-Blech Pe 100 3.0mm</t>
  </si>
  <si>
    <t>Alu-Blech Pe 100 5.0mm</t>
  </si>
  <si>
    <t>Alu-Blech Pe 101 1.2mm eloxiert</t>
  </si>
  <si>
    <t>Alu-Blech Pe 101 1.5mm (EQ)</t>
  </si>
  <si>
    <t>Alu-Blech Pe 101 1.5mm eloxiert</t>
  </si>
  <si>
    <t>Alu-Blech Pe 101 2.0mm (EQ)</t>
  </si>
  <si>
    <t>Alu-Blech Pe 101 2.0mm eloxiert</t>
  </si>
  <si>
    <t>Alu-Blech Pe 101 2.5mm (EQ)</t>
  </si>
  <si>
    <t>Alu-Blech Pe 101 3.0mm (EQ)</t>
  </si>
  <si>
    <t>Alu-Blech Pe 101 3.0mm eloxiert</t>
  </si>
  <si>
    <t>Cr.-Ni St.-Bl  1.5mm</t>
  </si>
  <si>
    <t>Cr.-Ni St.-Bl</t>
  </si>
  <si>
    <t>Cr.-Ni St.-Bl  2.0mm</t>
  </si>
  <si>
    <t>Cr.-Ni St.-Bl  3.0mm</t>
  </si>
  <si>
    <t>St.-Bl EVZ 1.5mm</t>
  </si>
  <si>
    <t>St.-Bl EVZ</t>
  </si>
  <si>
    <t>St.-Bl EVZ 2.0mm</t>
  </si>
  <si>
    <t>St.-Bl EVZ 3.0mm</t>
  </si>
  <si>
    <t>St.-Bl SVZ 1.5mm</t>
  </si>
  <si>
    <t>St.-Bl SVZ</t>
  </si>
  <si>
    <t>St.-Bl SVZ 2.0mm</t>
  </si>
  <si>
    <t>St.-Bl SVZ 3.0mm</t>
  </si>
  <si>
    <t>Pulver - Preisstufen</t>
  </si>
  <si>
    <t>pro qm</t>
  </si>
  <si>
    <t>Arbeit</t>
  </si>
  <si>
    <t>Bearbeitungen</t>
  </si>
  <si>
    <t>Max. Länge [mm]</t>
  </si>
  <si>
    <t>Einrichtkosten pro Bestellung resp. Materialstärke</t>
  </si>
  <si>
    <t>Preis pro Arbeitsgang</t>
  </si>
  <si>
    <t>Material bereitstellen bis 3m (ab 3m Faktor 2)</t>
  </si>
  <si>
    <t>Zuschnitt
pro Stk.</t>
  </si>
  <si>
    <t>Abkanten
pro Abbug</t>
  </si>
  <si>
    <t>Quetschbug
pro Abbug</t>
  </si>
  <si>
    <t>Stanzen Löcher 
pro Loch</t>
  </si>
  <si>
    <t>Stanzen Ausschnitte
pro Ausschnitt</t>
  </si>
  <si>
    <t>Bolzen
pro Stück</t>
  </si>
  <si>
    <t>Preis pro Gehänge mit gleicher Farbe</t>
  </si>
  <si>
    <t>Gültig bis 31.5.2026</t>
  </si>
  <si>
    <t>Beschreibung</t>
  </si>
  <si>
    <t>Serie</t>
  </si>
  <si>
    <t>Glanz</t>
  </si>
  <si>
    <t>Farbe 1</t>
  </si>
  <si>
    <t>Farbe 2</t>
  </si>
  <si>
    <t>Preistufe</t>
  </si>
  <si>
    <t>keine</t>
  </si>
  <si>
    <t>4201E53683L3F</t>
  </si>
  <si>
    <t>IGP-DURA®xal 4201</t>
  </si>
  <si>
    <t>Glattverlaufend</t>
  </si>
  <si>
    <t>Tiefmatt</t>
  </si>
  <si>
    <t>IGP Blau</t>
  </si>
  <si>
    <t>TREND 13</t>
  </si>
  <si>
    <t>5903M79952S31</t>
  </si>
  <si>
    <t>IGP-HWFclassic 5903</t>
  </si>
  <si>
    <t>Matt</t>
  </si>
  <si>
    <t>Brazen Elox / Metallic C31</t>
  </si>
  <si>
    <t>5903M84235S31</t>
  </si>
  <si>
    <t>White Champagner</t>
  </si>
  <si>
    <t>5903M84316S31</t>
  </si>
  <si>
    <t>Silver Rose</t>
  </si>
  <si>
    <t>5703E77883S3F</t>
  </si>
  <si>
    <t>IGP-HWFsuperior 5703</t>
  </si>
  <si>
    <t>Cherry Grey</t>
  </si>
  <si>
    <t>5703E79166S30</t>
  </si>
  <si>
    <t>Pearly Haze 2</t>
  </si>
  <si>
    <t>5907M79705S31</t>
  </si>
  <si>
    <t>IGP-HWFclassic 5907</t>
  </si>
  <si>
    <t>Seidenglanz</t>
  </si>
  <si>
    <t>Medal Silver</t>
  </si>
  <si>
    <t>5907M94006S31</t>
  </si>
  <si>
    <t>Cidre Silver</t>
  </si>
  <si>
    <t>571TE14234R30</t>
  </si>
  <si>
    <t>IGP-HWFsuperior 571T</t>
  </si>
  <si>
    <t>Feinstruktur</t>
  </si>
  <si>
    <t>Tiefmatt Struktur</t>
  </si>
  <si>
    <t>Sandstorm</t>
  </si>
  <si>
    <t>5703E75268S3F</t>
  </si>
  <si>
    <t>Silver Coin</t>
  </si>
  <si>
    <t>5703E78649S30</t>
  </si>
  <si>
    <t>Blued Steel</t>
  </si>
  <si>
    <t>5703E78873S30</t>
  </si>
  <si>
    <t>Bell Bronze</t>
  </si>
  <si>
    <t>5703E93166S30</t>
  </si>
  <si>
    <t>Silver Surfer</t>
  </si>
  <si>
    <t>5703E93811S30</t>
  </si>
  <si>
    <t>Early Frost</t>
  </si>
  <si>
    <t>4201U81576L10</t>
  </si>
  <si>
    <t>Scorpion</t>
  </si>
  <si>
    <t>4201U82291L10</t>
  </si>
  <si>
    <t>Walnut Wood</t>
  </si>
  <si>
    <t>STYLE 26</t>
  </si>
  <si>
    <t>4201U82303L10</t>
  </si>
  <si>
    <t>Classic 33</t>
  </si>
  <si>
    <t>Ancient Bronze</t>
  </si>
  <si>
    <t>4201U82304L10</t>
  </si>
  <si>
    <t>Classic 34</t>
  </si>
  <si>
    <t>IGP Dunkelbraun</t>
  </si>
  <si>
    <t>4201U83096L10</t>
  </si>
  <si>
    <t>Aged Bronze</t>
  </si>
  <si>
    <t>IGP Goldbraun</t>
  </si>
  <si>
    <t>4201U85576L10</t>
  </si>
  <si>
    <t>Scorpion Shell</t>
  </si>
  <si>
    <t>5903M14446S31</t>
  </si>
  <si>
    <t>Gold Sensation</t>
  </si>
  <si>
    <t>5903M84241S31</t>
  </si>
  <si>
    <t>Charming Copper</t>
  </si>
  <si>
    <t>4201U81872L10</t>
  </si>
  <si>
    <t>Medium Bronze</t>
  </si>
  <si>
    <t>Style 30</t>
  </si>
  <si>
    <t>5703E64618S3F</t>
  </si>
  <si>
    <t>Jungle Thicket</t>
  </si>
  <si>
    <t>5703E75417S3F</t>
  </si>
  <si>
    <t>Forest Melody</t>
  </si>
  <si>
    <t>5703E82032S3F</t>
  </si>
  <si>
    <t>Khaki Bronze</t>
  </si>
  <si>
    <t>5903M21454S30</t>
  </si>
  <si>
    <t>Molten Copper</t>
  </si>
  <si>
    <t>5903M84204S30</t>
  </si>
  <si>
    <t>Historic Bronze</t>
  </si>
  <si>
    <t>5707E93809S30</t>
  </si>
  <si>
    <t>IGP-HWFsuperior 5707</t>
  </si>
  <si>
    <t>Snow White</t>
  </si>
  <si>
    <t>5707E93824S30</t>
  </si>
  <si>
    <t>Blue Emotion</t>
  </si>
  <si>
    <t>5703E71387S30</t>
  </si>
  <si>
    <t>Dark Ore</t>
  </si>
  <si>
    <t>5703E78363S30</t>
  </si>
  <si>
    <t>Aged Silver</t>
  </si>
  <si>
    <t>5703E81872S30</t>
  </si>
  <si>
    <t>5703E84605S30</t>
  </si>
  <si>
    <t>Roman Umber</t>
  </si>
  <si>
    <t>5907M14438S31</t>
  </si>
  <si>
    <t>Ice Gold</t>
  </si>
  <si>
    <t>5907M84204S31</t>
  </si>
  <si>
    <t>5907M84205S31</t>
  </si>
  <si>
    <t>Snow Bronze</t>
  </si>
  <si>
    <t>5907M14428S30</t>
  </si>
  <si>
    <t>Supreme Gold</t>
  </si>
  <si>
    <t>5907M21439S30</t>
  </si>
  <si>
    <t>Glowing Copper</t>
  </si>
  <si>
    <t>571TE14264R30</t>
  </si>
  <si>
    <t>Desert Ore</t>
  </si>
  <si>
    <t>571TE93807R30</t>
  </si>
  <si>
    <t>Polar</t>
  </si>
  <si>
    <t>4201E81872L3F</t>
  </si>
  <si>
    <t>STYLE 30</t>
  </si>
  <si>
    <t>5703E14015S3F</t>
  </si>
  <si>
    <t>Sparkling Champagne</t>
  </si>
  <si>
    <t>5703E83173S3F</t>
  </si>
  <si>
    <t>Brown Sugar</t>
  </si>
  <si>
    <t>5703E92237S3F</t>
  </si>
  <si>
    <t>Pearly Alabaster</t>
  </si>
  <si>
    <t>4201E82467L3F</t>
  </si>
  <si>
    <t>IGP Bronce</t>
  </si>
  <si>
    <t>STYLE 24</t>
  </si>
  <si>
    <t>4201U32447L10</t>
  </si>
  <si>
    <t>IGP Rot</t>
  </si>
  <si>
    <t>5707E64139S30</t>
  </si>
  <si>
    <t>Grown Aventurin</t>
  </si>
  <si>
    <t>5707E83263S30</t>
  </si>
  <si>
    <t>Silver Brown</t>
  </si>
  <si>
    <t>5707E93812S30</t>
  </si>
  <si>
    <t>Ice Man</t>
  </si>
  <si>
    <t>5703E78171S30</t>
  </si>
  <si>
    <t>Brushed Steel</t>
  </si>
  <si>
    <t>5707E32188S3F</t>
  </si>
  <si>
    <t>Secret Violet</t>
  </si>
  <si>
    <t>5707E91921S3F</t>
  </si>
  <si>
    <t>Spring Nightfall</t>
  </si>
  <si>
    <t>5903M94077S31</t>
  </si>
  <si>
    <t>Blue Mountain</t>
  </si>
  <si>
    <t>4201E79975L30</t>
  </si>
  <si>
    <t>Natural Silver</t>
  </si>
  <si>
    <t>4201E13343L3F</t>
  </si>
  <si>
    <t>Glory Curry</t>
  </si>
  <si>
    <t>STYLE 25</t>
  </si>
  <si>
    <t>4201E64139L3F</t>
  </si>
  <si>
    <t>Pine Green</t>
  </si>
  <si>
    <t>TREND 12</t>
  </si>
  <si>
    <t>5707E61423S30</t>
  </si>
  <si>
    <t>Rich Enamel</t>
  </si>
  <si>
    <t>5707E83227S30</t>
  </si>
  <si>
    <t>Nordic Brown Light</t>
  </si>
  <si>
    <t>4201E82291L3F</t>
  </si>
  <si>
    <t>5907M94007S31</t>
  </si>
  <si>
    <t>Chromic Silver</t>
  </si>
  <si>
    <t>4201E77903L30</t>
  </si>
  <si>
    <t>Titan Power</t>
  </si>
  <si>
    <t>ca. Colinal 3115 (E6)</t>
  </si>
  <si>
    <t>4201E81576L30</t>
  </si>
  <si>
    <t>ca. Pantone 8623 C</t>
  </si>
  <si>
    <t>571TE14296R30</t>
  </si>
  <si>
    <t>Gold Sand</t>
  </si>
  <si>
    <t>571TE81003R30</t>
  </si>
  <si>
    <t>IGP Kupferbraun</t>
  </si>
  <si>
    <t>4201U82305L10</t>
  </si>
  <si>
    <t>Classic 35</t>
  </si>
  <si>
    <t>IGP Schwarzbraun</t>
  </si>
  <si>
    <t>5707E71755S30</t>
  </si>
  <si>
    <t>Cast Aluminium</t>
  </si>
  <si>
    <t>5707E77963S30</t>
  </si>
  <si>
    <t>Polished Granite</t>
  </si>
  <si>
    <t>571TE75827R3F</t>
  </si>
  <si>
    <t>Complex Dream</t>
  </si>
  <si>
    <t>4201E79863L3F</t>
  </si>
  <si>
    <t>Saphire Ice</t>
  </si>
  <si>
    <t>4201E79864L3F</t>
  </si>
  <si>
    <t>Icy Bronce</t>
  </si>
  <si>
    <t>4201E94054L3F</t>
  </si>
  <si>
    <t>White Spirit</t>
  </si>
  <si>
    <t>571TE83614R30</t>
  </si>
  <si>
    <t>Egyptian Jaspis</t>
  </si>
  <si>
    <t>571TE83962R30</t>
  </si>
  <si>
    <t>Iron Maiden</t>
  </si>
  <si>
    <t>571TE63924R3F</t>
  </si>
  <si>
    <t>Harbor Channel</t>
  </si>
  <si>
    <t>4201E32377L30</t>
  </si>
  <si>
    <t>Warm Grey</t>
  </si>
  <si>
    <t>4201E79488L30</t>
  </si>
  <si>
    <t>Smooth Grey</t>
  </si>
  <si>
    <t>4201U82306L10</t>
  </si>
  <si>
    <t>Classic 38</t>
  </si>
  <si>
    <t>4201U63923L10</t>
  </si>
  <si>
    <t>IGP Grün</t>
  </si>
  <si>
    <t>4201U75305L10</t>
  </si>
  <si>
    <t>Classic 37</t>
  </si>
  <si>
    <t>IGP Grau</t>
  </si>
  <si>
    <t>5707E85560S30</t>
  </si>
  <si>
    <t>Grey Hammertone</t>
  </si>
  <si>
    <t>4201E75827L3F</t>
  </si>
  <si>
    <t>STYLE 28</t>
  </si>
  <si>
    <t>4201E82368L3F</t>
  </si>
  <si>
    <t>Intense Umber</t>
  </si>
  <si>
    <t>Colinal 3178</t>
  </si>
  <si>
    <t>4201E83618L3F</t>
  </si>
  <si>
    <t>Rare Earth</t>
  </si>
  <si>
    <t>4201E92246L3F</t>
  </si>
  <si>
    <t>Metallic Grey</t>
  </si>
  <si>
    <t>TREND 3</t>
  </si>
  <si>
    <t>4201E13212L3F</t>
  </si>
  <si>
    <t>IGP Goldbeige</t>
  </si>
  <si>
    <t>STYLE 22</t>
  </si>
  <si>
    <t>571TE70480R3F</t>
  </si>
  <si>
    <t>Pearl Mouse Grey</t>
  </si>
  <si>
    <t>ca. RAL 7048</t>
  </si>
  <si>
    <t>4201E63923L3F</t>
  </si>
  <si>
    <t>Jungle Street</t>
  </si>
  <si>
    <t>4201E90071L3F</t>
  </si>
  <si>
    <t>IGP 90071 R</t>
  </si>
  <si>
    <t>TREND 6</t>
  </si>
  <si>
    <t>571TE90070R30</t>
  </si>
  <si>
    <t>IGP 90070 R</t>
  </si>
  <si>
    <t>ca. RAL 9007 / ca. DB 702</t>
  </si>
  <si>
    <t>5703A77540S10</t>
  </si>
  <si>
    <t>Gris Quartz</t>
  </si>
  <si>
    <t>5703A84550S10</t>
  </si>
  <si>
    <t>Chocolat Bean</t>
  </si>
  <si>
    <t>4201U75268L10</t>
  </si>
  <si>
    <t>Classic 31</t>
  </si>
  <si>
    <t>Silk Grey</t>
  </si>
  <si>
    <t>4201E75268L3F</t>
  </si>
  <si>
    <t>CLASSIC 31</t>
  </si>
  <si>
    <t>4201E75281L3F</t>
  </si>
  <si>
    <t>CLASSIC 01</t>
  </si>
  <si>
    <t>Grey Cloud</t>
  </si>
  <si>
    <t>4201E75305L3F</t>
  </si>
  <si>
    <t>CLASSIC 37</t>
  </si>
  <si>
    <t>Fine Anthracite</t>
  </si>
  <si>
    <t>4201E75307L3F</t>
  </si>
  <si>
    <t>CLASSIC 36</t>
  </si>
  <si>
    <t>Radiant Silver</t>
  </si>
  <si>
    <t>4201E75918L3F</t>
  </si>
  <si>
    <t>Steep Roof</t>
  </si>
  <si>
    <t>STYLE 27</t>
  </si>
  <si>
    <t>4201E76256L3F</t>
  </si>
  <si>
    <t>IGP Hellgrau</t>
  </si>
  <si>
    <t>STYLE 23</t>
  </si>
  <si>
    <t>4201E82665L3F</t>
  </si>
  <si>
    <t>Smooth Carriage</t>
  </si>
  <si>
    <t>STYLE 21</t>
  </si>
  <si>
    <t>4201E90066L3F</t>
  </si>
  <si>
    <t>IGP 90066 R</t>
  </si>
  <si>
    <t>TREND 4</t>
  </si>
  <si>
    <t>4201E90171L3F</t>
  </si>
  <si>
    <t>IGP 90171 R</t>
  </si>
  <si>
    <t>TREND 11</t>
  </si>
  <si>
    <t>4201U71386L10</t>
  </si>
  <si>
    <t>Galaxy Depth</t>
  </si>
  <si>
    <t>ca. DB 703</t>
  </si>
  <si>
    <t>4201U75249L10</t>
  </si>
  <si>
    <t>Blued Metal</t>
  </si>
  <si>
    <t>Trend 2</t>
  </si>
  <si>
    <t>4201U75281L10</t>
  </si>
  <si>
    <t>Classic 01</t>
  </si>
  <si>
    <t>4201U75307L10</t>
  </si>
  <si>
    <t>Classic 36</t>
  </si>
  <si>
    <t>5703A70430S10</t>
  </si>
  <si>
    <t>RAL 7043 HR</t>
  </si>
  <si>
    <t>RAL 830-5</t>
  </si>
  <si>
    <t>5903E41052S3F</t>
  </si>
  <si>
    <t>Plum Cover</t>
  </si>
  <si>
    <t>Prune 7311-R07B</t>
  </si>
  <si>
    <t>571TA79193R10</t>
  </si>
  <si>
    <t>Night Hawk</t>
  </si>
  <si>
    <t>4201U90171L10</t>
  </si>
  <si>
    <t>Traffic Black</t>
  </si>
  <si>
    <t>ca. RAL 9017</t>
  </si>
  <si>
    <t>5903E82303S3F</t>
  </si>
  <si>
    <t>Smooth Classic 33</t>
  </si>
  <si>
    <t>591TC83787A11</t>
  </si>
  <si>
    <t>IGP-HWFclassic 591T</t>
  </si>
  <si>
    <t>Fine Kalahari</t>
  </si>
  <si>
    <t>IGP-LivingSurfaces</t>
  </si>
  <si>
    <t>591TC83512A81</t>
  </si>
  <si>
    <t>Kalahari</t>
  </si>
  <si>
    <t>5907E13343S30</t>
  </si>
  <si>
    <t>Golden Dome</t>
  </si>
  <si>
    <t>5907U83125S10</t>
  </si>
  <si>
    <t>Charon</t>
  </si>
  <si>
    <t>591TU14266R10</t>
  </si>
  <si>
    <t>IGP-HWFclassic 591T parkour</t>
  </si>
  <si>
    <t>Masala Yellow</t>
  </si>
  <si>
    <t>ca. NCS S 3060-Y20R</t>
  </si>
  <si>
    <t>591TU14268R10</t>
  </si>
  <si>
    <t>Limestone Rock</t>
  </si>
  <si>
    <t>ca. NCS S 1005-Y10R</t>
  </si>
  <si>
    <t>591TU53999R10</t>
  </si>
  <si>
    <t>Dancing Blue</t>
  </si>
  <si>
    <t>ca. NCS S 8010-R70B</t>
  </si>
  <si>
    <t>591TU64419R10</t>
  </si>
  <si>
    <t>Pistache</t>
  </si>
  <si>
    <t>ca. NCS S 3020-G50Y</t>
  </si>
  <si>
    <t>591TU79287R10</t>
  </si>
  <si>
    <t>Ice Blue</t>
  </si>
  <si>
    <t>ca. NCS S 5010-R90B</t>
  </si>
  <si>
    <t>591TU83937R10</t>
  </si>
  <si>
    <t>Terra di Sienna</t>
  </si>
  <si>
    <t>ca. NCS S 5030-Y80R</t>
  </si>
  <si>
    <t>5903E81576S3F</t>
  </si>
  <si>
    <t>Architectural Bronze</t>
  </si>
  <si>
    <t>5903E81872S3F</t>
  </si>
  <si>
    <t>5903E82987S3F</t>
  </si>
  <si>
    <t>Mystery Bronze</t>
  </si>
  <si>
    <t>591TE77302R30</t>
  </si>
  <si>
    <t>Ocean Blue Silver</t>
  </si>
  <si>
    <t>4601A11572L10</t>
  </si>
  <si>
    <t>IGP-DURA®xal 4601</t>
  </si>
  <si>
    <t>Aquila Yellow</t>
  </si>
  <si>
    <t>ca. NCS S 2070-Y20R/DESIGN 20</t>
  </si>
  <si>
    <t>4601A32007L10</t>
  </si>
  <si>
    <t>Ruby Red</t>
  </si>
  <si>
    <t>Design 25</t>
  </si>
  <si>
    <t>4201A94090L11</t>
  </si>
  <si>
    <t>NCS S 9000-N</t>
  </si>
  <si>
    <t>BS 00 E 53</t>
  </si>
  <si>
    <t>5907U14359S11</t>
  </si>
  <si>
    <t>Golden Eye 22</t>
  </si>
  <si>
    <t>5903E83551S3F</t>
  </si>
  <si>
    <t>New Hazel</t>
  </si>
  <si>
    <t>5903E83611S3F</t>
  </si>
  <si>
    <t>Bell-Bronze</t>
  </si>
  <si>
    <t>5907E91927S3F</t>
  </si>
  <si>
    <t>Mysterious Depth</t>
  </si>
  <si>
    <t>4601B91390L10</t>
  </si>
  <si>
    <t>TPR Farblos</t>
  </si>
  <si>
    <t>5903E14279S70</t>
  </si>
  <si>
    <t>Desert Loam</t>
  </si>
  <si>
    <t>4201E82301L3F</t>
  </si>
  <si>
    <t>CLASSIC 32</t>
  </si>
  <si>
    <t>Silk Bronze</t>
  </si>
  <si>
    <t>4201E82303L3F</t>
  </si>
  <si>
    <t>CLASSIC 33</t>
  </si>
  <si>
    <t>4201E82304L3F</t>
  </si>
  <si>
    <t>CLASSIC 34</t>
  </si>
  <si>
    <t>Mahagony Brown</t>
  </si>
  <si>
    <t>4201E82305L3F</t>
  </si>
  <si>
    <t>CLASSIC 35</t>
  </si>
  <si>
    <t>Dark Robusta</t>
  </si>
  <si>
    <t>4201E82306L3F</t>
  </si>
  <si>
    <t>CLASSIC 38</t>
  </si>
  <si>
    <t>Deep Wheel</t>
  </si>
  <si>
    <t>4201U82301L10</t>
  </si>
  <si>
    <t>Classic 32</t>
  </si>
  <si>
    <t>IGP Braun</t>
  </si>
  <si>
    <t>591TE81003R30</t>
  </si>
  <si>
    <t>Cuprum Spin</t>
  </si>
  <si>
    <t>4201A76524L10</t>
  </si>
  <si>
    <t>ca. 32010</t>
  </si>
  <si>
    <t>gris foncé 31</t>
  </si>
  <si>
    <t>4201A77540L10</t>
  </si>
  <si>
    <t>NCS S 8000-N</t>
  </si>
  <si>
    <t>4201A78051L10</t>
  </si>
  <si>
    <t>IGP Dunkelgrau</t>
  </si>
  <si>
    <t>VEKA Anthrazit</t>
  </si>
  <si>
    <t>4201A83414L10</t>
  </si>
  <si>
    <t>VEKA  Braun</t>
  </si>
  <si>
    <t>5903E81012S31</t>
  </si>
  <si>
    <t>Medium Quartz</t>
  </si>
  <si>
    <t>5903B92390A00</t>
  </si>
  <si>
    <t>5903E82023S3F</t>
  </si>
  <si>
    <t>Slate Metallic</t>
  </si>
  <si>
    <t>5903U83372S10</t>
  </si>
  <si>
    <t>Jurassic Sediment</t>
  </si>
  <si>
    <t>5903U83638S10</t>
  </si>
  <si>
    <t>Celtic Alloy</t>
  </si>
  <si>
    <t>4201A89480L10</t>
  </si>
  <si>
    <t>NCS S 8500-N</t>
  </si>
  <si>
    <t>ca. Pantone Black 2 U 2X</t>
  </si>
  <si>
    <t>4201A90030L10</t>
  </si>
  <si>
    <t>RAL 9003 HR</t>
  </si>
  <si>
    <t>4201A90100L10</t>
  </si>
  <si>
    <t>RAL 9010 HR</t>
  </si>
  <si>
    <t>4201A93433L10</t>
  </si>
  <si>
    <t>IGP Grauschwarz</t>
  </si>
  <si>
    <t>VEKA Graphitschwarz</t>
  </si>
  <si>
    <t>5903E74454S3F</t>
  </si>
  <si>
    <t>Silver Cloud</t>
  </si>
  <si>
    <t>5903E81583S3F</t>
  </si>
  <si>
    <t>Dark Clay</t>
  </si>
  <si>
    <t>5903E81936S3F</t>
  </si>
  <si>
    <t>Dravit Cut</t>
  </si>
  <si>
    <t>5903E82032S3F</t>
  </si>
  <si>
    <t>5903E83643S3F</t>
  </si>
  <si>
    <t>Dark Wood</t>
  </si>
  <si>
    <t>591TE83728R10</t>
  </si>
  <si>
    <t>Butternut Pumpkin</t>
  </si>
  <si>
    <t>4201A70160L10</t>
  </si>
  <si>
    <t>RAL 7016 HR</t>
  </si>
  <si>
    <t>4201A80220L10</t>
  </si>
  <si>
    <t>RAL 8022 HR</t>
  </si>
  <si>
    <t>5903E70480S3F</t>
  </si>
  <si>
    <t>IGP 70480 R</t>
  </si>
  <si>
    <t>591TA30070R10</t>
  </si>
  <si>
    <t>RAL 3007 HR</t>
  </si>
  <si>
    <t>SKS B1.16.12</t>
  </si>
  <si>
    <t>5903U83453S10</t>
  </si>
  <si>
    <t>Modern Bronze</t>
  </si>
  <si>
    <t>591TC83514A81</t>
  </si>
  <si>
    <t>Playful Age</t>
  </si>
  <si>
    <t>5907E41714S10</t>
  </si>
  <si>
    <t>Blaze Violet</t>
  </si>
  <si>
    <t>4201A70210L10</t>
  </si>
  <si>
    <t>RAL 7021 HR</t>
  </si>
  <si>
    <t>4201A90110L10</t>
  </si>
  <si>
    <t>RAL 9011 HR</t>
  </si>
  <si>
    <t>4201A90170L10</t>
  </si>
  <si>
    <t>RAL 9017 HR</t>
  </si>
  <si>
    <t>5903E82043S30</t>
  </si>
  <si>
    <t>Mahagony Fame</t>
  </si>
  <si>
    <t>5603A20000A11</t>
  </si>
  <si>
    <t>IGP-DURA®one 5603</t>
  </si>
  <si>
    <t>RAL 2000 HR</t>
  </si>
  <si>
    <t>5603A20040A10</t>
  </si>
  <si>
    <t>RAL 2004 HR</t>
  </si>
  <si>
    <t>SKS D3.71.48</t>
  </si>
  <si>
    <t>5603A20090A11</t>
  </si>
  <si>
    <t>RAL 2009 HR</t>
  </si>
  <si>
    <t>5607A20040A70</t>
  </si>
  <si>
    <t>IGP-DURA®one 5607</t>
  </si>
  <si>
    <t>RAL 2004 GL</t>
  </si>
  <si>
    <t>5607A20090A70</t>
  </si>
  <si>
    <t>RAL 2009 GL</t>
  </si>
  <si>
    <t>5903E82952S30</t>
  </si>
  <si>
    <t>Bright Clay</t>
  </si>
  <si>
    <t>5903U84576S10</t>
  </si>
  <si>
    <t>Mangan Blend</t>
  </si>
  <si>
    <t>5907E82304S3F</t>
  </si>
  <si>
    <t>Noble Dim</t>
  </si>
  <si>
    <t>5603A10285A11</t>
  </si>
  <si>
    <t>IGP 10285 R</t>
  </si>
  <si>
    <t>ca. RAL 1028</t>
  </si>
  <si>
    <t>5707E13688S30</t>
  </si>
  <si>
    <t>Golden Brass</t>
  </si>
  <si>
    <t>5707E14712S30</t>
  </si>
  <si>
    <t>Algarve Beach</t>
  </si>
  <si>
    <t>5903E71518S70</t>
  </si>
  <si>
    <t>Frozen Neddle</t>
  </si>
  <si>
    <t>ca. DB 501</t>
  </si>
  <si>
    <t>5903E83956S70</t>
  </si>
  <si>
    <t>Hazel Wood</t>
  </si>
  <si>
    <t>4201A90040L10</t>
  </si>
  <si>
    <t>RAL 9004 HR</t>
  </si>
  <si>
    <t>5907E82994S3F</t>
  </si>
  <si>
    <t>Aged Copper</t>
  </si>
  <si>
    <t>4201A90050L10</t>
  </si>
  <si>
    <t>RAL 9005 HR</t>
  </si>
  <si>
    <t>Jet Black / TREND 9</t>
  </si>
  <si>
    <t>4201A90160L10</t>
  </si>
  <si>
    <t>RAL 9016 HR</t>
  </si>
  <si>
    <t>TREND 8</t>
  </si>
  <si>
    <t>5703E90060S30</t>
  </si>
  <si>
    <t>White Aluminium</t>
  </si>
  <si>
    <t>ca. RAL 9006</t>
  </si>
  <si>
    <t>5907E92246S3F</t>
  </si>
  <si>
    <t>Black Panther</t>
  </si>
  <si>
    <t>561ME81976A3F</t>
  </si>
  <si>
    <t>IGP-DURA®one 561M</t>
  </si>
  <si>
    <t>Matt Struktur</t>
  </si>
  <si>
    <t>591TE75268R30</t>
  </si>
  <si>
    <t>5907U41727S10</t>
  </si>
  <si>
    <t>Perfect Aubergine</t>
  </si>
  <si>
    <t>ca. NCS S 8010-R30B</t>
  </si>
  <si>
    <t>4601A64412L10</t>
  </si>
  <si>
    <t>Turquoise River</t>
  </si>
  <si>
    <t>591TA53965R10</t>
  </si>
  <si>
    <t>Gallant Blue</t>
  </si>
  <si>
    <t>Fall-Winter 22-23 P 2378</t>
  </si>
  <si>
    <t>4201U92246L10</t>
  </si>
  <si>
    <t>Trend 3</t>
  </si>
  <si>
    <t>571TE75692R30</t>
  </si>
  <si>
    <t>Ground Quartz</t>
  </si>
  <si>
    <t>571TE79389R30</t>
  </si>
  <si>
    <t>Urban Grey</t>
  </si>
  <si>
    <t>571TE7A515R30</t>
  </si>
  <si>
    <t>Lithium Grey</t>
  </si>
  <si>
    <t>591TE91934R30</t>
  </si>
  <si>
    <t>IGP Schwarz</t>
  </si>
  <si>
    <t>5903E94056S70</t>
  </si>
  <si>
    <t>Pearl Wine</t>
  </si>
  <si>
    <t>5903E13243S70</t>
  </si>
  <si>
    <t>Golden Honey</t>
  </si>
  <si>
    <t>5903E53989S70</t>
  </si>
  <si>
    <t>Western Crown</t>
  </si>
  <si>
    <t>5603E81872A3F</t>
  </si>
  <si>
    <t>5907E82609S3F</t>
  </si>
  <si>
    <t>Young Bronze</t>
  </si>
  <si>
    <t>4601A81423L10</t>
  </si>
  <si>
    <t>Camel Bump</t>
  </si>
  <si>
    <t>NCS S 4020-Y10R / DESIGN 12</t>
  </si>
  <si>
    <t>5707U83125S10</t>
  </si>
  <si>
    <t>5707U84576S10</t>
  </si>
  <si>
    <t>4201E64618L3F</t>
  </si>
  <si>
    <t>4201E84076L3F</t>
  </si>
  <si>
    <t>Noble Black</t>
  </si>
  <si>
    <t>5607E82609A30</t>
  </si>
  <si>
    <t>5903E64428S70</t>
  </si>
  <si>
    <t>Forest Edge</t>
  </si>
  <si>
    <t>5603E81576A3F</t>
  </si>
  <si>
    <t>591TU85576R10</t>
  </si>
  <si>
    <t>Textured Bronze</t>
  </si>
  <si>
    <t>4601A41717L10</t>
  </si>
  <si>
    <t>Fresh Flower</t>
  </si>
  <si>
    <t>4601A64405L10</t>
  </si>
  <si>
    <t>Emerald Green</t>
  </si>
  <si>
    <t>5903U13688S10</t>
  </si>
  <si>
    <t>5903U53955S10</t>
  </si>
  <si>
    <t>Night Promise</t>
  </si>
  <si>
    <t>ca. NCS S 8010-R90B</t>
  </si>
  <si>
    <t>591TA30040R10</t>
  </si>
  <si>
    <t>RAL 3004 HR</t>
  </si>
  <si>
    <t>4201E41754L30</t>
  </si>
  <si>
    <t>Rhodonite Stone</t>
  </si>
  <si>
    <t>4201E41756L30</t>
  </si>
  <si>
    <t>Rose Quartz</t>
  </si>
  <si>
    <t>4201E54218L30</t>
  </si>
  <si>
    <t>Admiral Blue</t>
  </si>
  <si>
    <t>4201E76778L30</t>
  </si>
  <si>
    <t>STYLE 31</t>
  </si>
  <si>
    <t>4201E77499L30</t>
  </si>
  <si>
    <t>Silver Tinsel</t>
  </si>
  <si>
    <t>4201E83361L30</t>
  </si>
  <si>
    <t>Quarzo Fumo</t>
  </si>
  <si>
    <t>4201E83775L30</t>
  </si>
  <si>
    <t>Velvet Brown</t>
  </si>
  <si>
    <t>4201E83829L30</t>
  </si>
  <si>
    <t>Amaranth Glow</t>
  </si>
  <si>
    <t>4201E83934L30</t>
  </si>
  <si>
    <t>English Bronze</t>
  </si>
  <si>
    <t>4201E84052L30</t>
  </si>
  <si>
    <t>Magical Brown</t>
  </si>
  <si>
    <t>4201E84585L30</t>
  </si>
  <si>
    <t>Technical Ceramics</t>
  </si>
  <si>
    <t>4201E94063L30</t>
  </si>
  <si>
    <t>Fine Palladium</t>
  </si>
  <si>
    <t>4201E94085L30</t>
  </si>
  <si>
    <t>Silver Beige</t>
  </si>
  <si>
    <t>BWB-Bausilber 1 (E6)</t>
  </si>
  <si>
    <t>4201E94136L30</t>
  </si>
  <si>
    <t>Chiffon Silk</t>
  </si>
  <si>
    <t>5603E61423A3F</t>
  </si>
  <si>
    <t>IGP Braungrün</t>
  </si>
  <si>
    <t>591TE41716R10</t>
  </si>
  <si>
    <t>Plum Purple</t>
  </si>
  <si>
    <t>Fall Winter 22-23 P 7479</t>
  </si>
  <si>
    <t>571TU14268R10</t>
  </si>
  <si>
    <t>571TU85576R10</t>
  </si>
  <si>
    <t>591TE13343R1F</t>
  </si>
  <si>
    <t>Gold Dust FS</t>
  </si>
  <si>
    <t>4601A94090L12</t>
  </si>
  <si>
    <t>5903U90060S10</t>
  </si>
  <si>
    <t>Triton</t>
  </si>
  <si>
    <t>5607A30280A70</t>
  </si>
  <si>
    <t>RAL 3028 GL</t>
  </si>
  <si>
    <t>5903U71386S10</t>
  </si>
  <si>
    <t>Galaxy</t>
  </si>
  <si>
    <t>5903U79206S10</t>
  </si>
  <si>
    <t>Sediment Grey</t>
  </si>
  <si>
    <t>ca. NCS S 6005-Y20R</t>
  </si>
  <si>
    <t>591TE90065R30</t>
  </si>
  <si>
    <t>4601A53975L10</t>
  </si>
  <si>
    <t>Lavender Blossom</t>
  </si>
  <si>
    <t>5907E14258S10</t>
  </si>
  <si>
    <t>Honey Mustard</t>
  </si>
  <si>
    <t>4201E7A034L3F</t>
  </si>
  <si>
    <t>Modern Flannel</t>
  </si>
  <si>
    <t>5603E12107A1F</t>
  </si>
  <si>
    <t>IGP Gold</t>
  </si>
  <si>
    <t>5603U13447A10</t>
  </si>
  <si>
    <t>Deimos</t>
  </si>
  <si>
    <t>ca. RAL 140-M</t>
  </si>
  <si>
    <t>5607E10350A30</t>
  </si>
  <si>
    <t>IGP 10350 R</t>
  </si>
  <si>
    <t>ca. RAL 1035</t>
  </si>
  <si>
    <t>5903E71385S70</t>
  </si>
  <si>
    <t>Cast Iron</t>
  </si>
  <si>
    <t>5903E71387S70</t>
  </si>
  <si>
    <t>5907U14251S10</t>
  </si>
  <si>
    <t>Zabaione</t>
  </si>
  <si>
    <t>ca. NCS S 1020-Y</t>
  </si>
  <si>
    <t>5603E81326A3F</t>
  </si>
  <si>
    <t>Terra-Schwarz</t>
  </si>
  <si>
    <t>5603E81583A3F</t>
  </si>
  <si>
    <t>5603E82987A3F</t>
  </si>
  <si>
    <t>Dark Bronze</t>
  </si>
  <si>
    <t>5903U83913S10</t>
  </si>
  <si>
    <t>Terracotta</t>
  </si>
  <si>
    <t>ca. NCS S 3060-Y60R</t>
  </si>
  <si>
    <t>591TU41725R10</t>
  </si>
  <si>
    <t>Macculate Violett</t>
  </si>
  <si>
    <t>ca. NCS S 7005-R20B</t>
  </si>
  <si>
    <t>591TU75692R10</t>
  </si>
  <si>
    <t>Quartz</t>
  </si>
  <si>
    <t>591TU79285R10</t>
  </si>
  <si>
    <t>Gravity</t>
  </si>
  <si>
    <t>ca. NCS S 8505-R80B</t>
  </si>
  <si>
    <t>5603A10213A10</t>
  </si>
  <si>
    <t>IGP 10213 R</t>
  </si>
  <si>
    <t>ca. RAL 1021</t>
  </si>
  <si>
    <t>5603A10230A10</t>
  </si>
  <si>
    <t>RAL 1023 HR</t>
  </si>
  <si>
    <t>ca. Pantone 116 C</t>
  </si>
  <si>
    <t>5603A20010A10</t>
  </si>
  <si>
    <t>RAL 2001 HR</t>
  </si>
  <si>
    <t>5603A20020A10</t>
  </si>
  <si>
    <t>RAL 2002 HR</t>
  </si>
  <si>
    <t>5603A20030A10</t>
  </si>
  <si>
    <t>RAL 2003 HR</t>
  </si>
  <si>
    <t>5603A20080A10</t>
  </si>
  <si>
    <t>RAL 2008 HR</t>
  </si>
  <si>
    <t>ca. Pantone 165 C</t>
  </si>
  <si>
    <t>5603A20100A11</t>
  </si>
  <si>
    <t>RAL 2010 HR</t>
  </si>
  <si>
    <t>ca. VSLF 5 E 501</t>
  </si>
  <si>
    <t>5603A30170A10</t>
  </si>
  <si>
    <t>RAL 3017 HR</t>
  </si>
  <si>
    <t>5603A30200A10</t>
  </si>
  <si>
    <t>RAL 3020 HR</t>
  </si>
  <si>
    <t>5603E82861A30</t>
  </si>
  <si>
    <t>Copper</t>
  </si>
  <si>
    <t>5607A10232A70</t>
  </si>
  <si>
    <t>IGP 10232 R</t>
  </si>
  <si>
    <t>ca. RAL 1023</t>
  </si>
  <si>
    <t>5607A10285A71</t>
  </si>
  <si>
    <t>5607A20010A70</t>
  </si>
  <si>
    <t>RAL 2001 GL</t>
  </si>
  <si>
    <t>5607A20020A71</t>
  </si>
  <si>
    <t>RAL 2002 GL</t>
  </si>
  <si>
    <t>5607A20030A70</t>
  </si>
  <si>
    <t>RAL 2003 GL</t>
  </si>
  <si>
    <t>5607A20080A70</t>
  </si>
  <si>
    <t>RAL 2008 GL</t>
  </si>
  <si>
    <t>5907E71755S10</t>
  </si>
  <si>
    <t>5607E12791A10</t>
  </si>
  <si>
    <t>IGP Goldgelb</t>
  </si>
  <si>
    <t>5607E77084A30</t>
  </si>
  <si>
    <t>IGP Braungrau</t>
  </si>
  <si>
    <t>MCS M SYR 404010-30 / VSR 780</t>
  </si>
  <si>
    <t>5903U14248S10</t>
  </si>
  <si>
    <t>Mustard Seed</t>
  </si>
  <si>
    <t>ca. NCS S 2040-Y</t>
  </si>
  <si>
    <t>5903U32335S10</t>
  </si>
  <si>
    <t>Maroccan Brown</t>
  </si>
  <si>
    <t>ca. NCS S 7020-R</t>
  </si>
  <si>
    <t>5903U41705S10</t>
  </si>
  <si>
    <t>Purple Dust</t>
  </si>
  <si>
    <t>ca. NCS S 7010-R30B</t>
  </si>
  <si>
    <t>5903U79204S10</t>
  </si>
  <si>
    <t>Sea Foam</t>
  </si>
  <si>
    <t>ca. NCS S 4005-B20G</t>
  </si>
  <si>
    <t>5603U90060A10</t>
  </si>
  <si>
    <t>591TU78586R10</t>
  </si>
  <si>
    <t>Eruption</t>
  </si>
  <si>
    <t>591TE82952R3F</t>
  </si>
  <si>
    <t>5903E94061S70</t>
  </si>
  <si>
    <t>White Christmas</t>
  </si>
  <si>
    <t>5907U13686S10</t>
  </si>
  <si>
    <t>Horn Brass</t>
  </si>
  <si>
    <t>5907U77945S10</t>
  </si>
  <si>
    <t>Shooting Star</t>
  </si>
  <si>
    <t>5903E73925S70</t>
  </si>
  <si>
    <t>Pearly Haze</t>
  </si>
  <si>
    <t>5603E20130A1F</t>
  </si>
  <si>
    <t>IGP 20130 R</t>
  </si>
  <si>
    <t>ca. RAL 2013</t>
  </si>
  <si>
    <t>5603U71755A10</t>
  </si>
  <si>
    <t>Blazar</t>
  </si>
  <si>
    <t>5903U64397S10</t>
  </si>
  <si>
    <t>Mermaid</t>
  </si>
  <si>
    <t>ca. NCS S 7020-B30G</t>
  </si>
  <si>
    <t>591TE94066R10</t>
  </si>
  <si>
    <t>Shiny Silver</t>
  </si>
  <si>
    <t>561MA10010A10</t>
  </si>
  <si>
    <t>RAL 1001 HR</t>
  </si>
  <si>
    <t>561MA10030A10</t>
  </si>
  <si>
    <t>RAL 1003 HR</t>
  </si>
  <si>
    <t>561MA10130A10</t>
  </si>
  <si>
    <t>RAL 1013 HR</t>
  </si>
  <si>
    <t>561MA10140A10</t>
  </si>
  <si>
    <t>RAL 1014 HR</t>
  </si>
  <si>
    <t>Pantone 7501 C</t>
  </si>
  <si>
    <t>561MA10150A10</t>
  </si>
  <si>
    <t>RAL 1015 HR</t>
  </si>
  <si>
    <t>561MA10180A10</t>
  </si>
  <si>
    <t>RAL 1018 HR</t>
  </si>
  <si>
    <t>RAL 270-6</t>
  </si>
  <si>
    <t>561MA10190A10</t>
  </si>
  <si>
    <t>RAL 1019 HR</t>
  </si>
  <si>
    <t>561MA10213A10</t>
  </si>
  <si>
    <t>561MA10230A10</t>
  </si>
  <si>
    <t>561MA20000A10</t>
  </si>
  <si>
    <t>561MA20020A10</t>
  </si>
  <si>
    <t>561MA20040A10</t>
  </si>
  <si>
    <t>561MA20080A10</t>
  </si>
  <si>
    <t>561MA30000A10</t>
  </si>
  <si>
    <t>RAL 3000 HR</t>
  </si>
  <si>
    <t>561MA30010A10</t>
  </si>
  <si>
    <t>RAL 3001 HR</t>
  </si>
  <si>
    <t>SKS C4.65.30</t>
  </si>
  <si>
    <t>561MA30020A10</t>
  </si>
  <si>
    <t>RAL 3002 HR</t>
  </si>
  <si>
    <t>SKS C0.60.30</t>
  </si>
  <si>
    <t>561MA30030A10</t>
  </si>
  <si>
    <t>RAL 3003 HR</t>
  </si>
  <si>
    <t>561MA30040A10</t>
  </si>
  <si>
    <t>561MA30050A10</t>
  </si>
  <si>
    <t>RAL 3005 HR</t>
  </si>
  <si>
    <t>561MA30070A10</t>
  </si>
  <si>
    <t>561MA30090A10</t>
  </si>
  <si>
    <t>RAL 3009 HR</t>
  </si>
  <si>
    <t>ca. Pantone 188 U</t>
  </si>
  <si>
    <t>561MA30110A10</t>
  </si>
  <si>
    <t>RAL 3011 HR</t>
  </si>
  <si>
    <t>ca. SKS C0.48.20</t>
  </si>
  <si>
    <t>561MA30130A10</t>
  </si>
  <si>
    <t>RAL 3013 HR</t>
  </si>
  <si>
    <t>561MA30200A10</t>
  </si>
  <si>
    <t>591TE90070R30</t>
  </si>
  <si>
    <t>Grey Aluminium</t>
  </si>
  <si>
    <t>591TU79366R10</t>
  </si>
  <si>
    <t>Natural Umber</t>
  </si>
  <si>
    <t>ca. NCS S 7005-Y20R</t>
  </si>
  <si>
    <t>5907U73925S10</t>
  </si>
  <si>
    <t>Comet</t>
  </si>
  <si>
    <t>5907U79208S10</t>
  </si>
  <si>
    <t>Pietra Mistica</t>
  </si>
  <si>
    <t>ca. NCS S 4005-Y20R</t>
  </si>
  <si>
    <t>5903U64435S10</t>
  </si>
  <si>
    <t>Royal Green</t>
  </si>
  <si>
    <t>ca. NCS S 8010-B90G</t>
  </si>
  <si>
    <t>5903U71319S10</t>
  </si>
  <si>
    <t>Meteorite</t>
  </si>
  <si>
    <t>MCS ESP S 10-55</t>
  </si>
  <si>
    <t>4601A50240L10</t>
  </si>
  <si>
    <t>RAL 5024 HR</t>
  </si>
  <si>
    <t>Pastel Blue / DESIGN 17</t>
  </si>
  <si>
    <t>5903A53986S70</t>
  </si>
  <si>
    <t>Sky Blue</t>
  </si>
  <si>
    <t>Fall Winter 22-23 P 7695 C</t>
  </si>
  <si>
    <t>5603E10362A3F</t>
  </si>
  <si>
    <t>IGP 10362 R</t>
  </si>
  <si>
    <t>ca. RAL 1036</t>
  </si>
  <si>
    <t>5907U53957S10</t>
  </si>
  <si>
    <t>Thunder Sky</t>
  </si>
  <si>
    <t>ca. NCS S 7010-R90B</t>
  </si>
  <si>
    <t>5907U71319S10</t>
  </si>
  <si>
    <t>591TC78626A81</t>
  </si>
  <si>
    <t>Stone Age</t>
  </si>
  <si>
    <t>591TC78912A81</t>
  </si>
  <si>
    <t>Coconut Flake</t>
  </si>
  <si>
    <t>5603E82952A30</t>
  </si>
  <si>
    <t>561ME70220A10</t>
  </si>
  <si>
    <t>IGP 70220 R</t>
  </si>
  <si>
    <t>ca. RAL 7022</t>
  </si>
  <si>
    <t>561ME90222A1F</t>
  </si>
  <si>
    <t>IGP 90222 R</t>
  </si>
  <si>
    <t>ca. RAL 9022</t>
  </si>
  <si>
    <t>5903U83911S10</t>
  </si>
  <si>
    <t>Caucasian Red</t>
  </si>
  <si>
    <t>ca. NCS S 6020-Y90R</t>
  </si>
  <si>
    <t>5603A10050A10</t>
  </si>
  <si>
    <t>RAL 1005 HR</t>
  </si>
  <si>
    <t>5607A10050A70</t>
  </si>
  <si>
    <t>RAL 1005 GL</t>
  </si>
  <si>
    <t>5607A10213A70</t>
  </si>
  <si>
    <t>5607U75117A10</t>
  </si>
  <si>
    <t>Space Opera</t>
  </si>
  <si>
    <t>Black Brown</t>
  </si>
  <si>
    <t>591TC13742A11</t>
  </si>
  <si>
    <t>Sabbioso</t>
  </si>
  <si>
    <t>591TE82483R30</t>
  </si>
  <si>
    <t>Sparkling Arabica</t>
  </si>
  <si>
    <t>591TE82484R30</t>
  </si>
  <si>
    <t>Sparkling Coal</t>
  </si>
  <si>
    <t>591TE83247R30</t>
  </si>
  <si>
    <t>Antique Rome</t>
  </si>
  <si>
    <t>591TU90060R10</t>
  </si>
  <si>
    <t>IGP 90060 R</t>
  </si>
  <si>
    <t>5903E79866S70</t>
  </si>
  <si>
    <t>Arctic Silvermoon</t>
  </si>
  <si>
    <t>5907U64401S10</t>
  </si>
  <si>
    <t>Peppermint</t>
  </si>
  <si>
    <t>ca. NCS S 6020-G</t>
  </si>
  <si>
    <t>591TC78926A81</t>
  </si>
  <si>
    <t>Quarry</t>
  </si>
  <si>
    <t>591TC78927A81</t>
  </si>
  <si>
    <t>Makadam</t>
  </si>
  <si>
    <t>591TC78965A81</t>
  </si>
  <si>
    <t>Gravelly Anthrazit 3.0</t>
  </si>
  <si>
    <t>5907E83926S10</t>
  </si>
  <si>
    <t>Precious Bronze</t>
  </si>
  <si>
    <t>5603U71384A10</t>
  </si>
  <si>
    <t>Quasar</t>
  </si>
  <si>
    <t>5607A20000A70</t>
  </si>
  <si>
    <t>RAL 2000 GL</t>
  </si>
  <si>
    <t>5903E90070S30</t>
  </si>
  <si>
    <t>5907E90070S30</t>
  </si>
  <si>
    <t>591TU90070R10</t>
  </si>
  <si>
    <t>Moon Dust</t>
  </si>
  <si>
    <t>5903U90070S10</t>
  </si>
  <si>
    <t>5603E12141A1F</t>
  </si>
  <si>
    <t>Limestone</t>
  </si>
  <si>
    <t>5603U71319A10</t>
  </si>
  <si>
    <t>5603U71385A10</t>
  </si>
  <si>
    <t>Cassiopeia</t>
  </si>
  <si>
    <t>5603U71387A10</t>
  </si>
  <si>
    <t>Dark Star</t>
  </si>
  <si>
    <t>5907A32345S10</t>
  </si>
  <si>
    <t>Deep Purple</t>
  </si>
  <si>
    <t>5907U90070S10</t>
  </si>
  <si>
    <t>5603U90070A10</t>
  </si>
  <si>
    <t>5603E71634A10</t>
  </si>
  <si>
    <t>591TE79872R10</t>
  </si>
  <si>
    <t>Snow Alu</t>
  </si>
  <si>
    <t>5607A30170A70</t>
  </si>
  <si>
    <t>RAL 3017 GL</t>
  </si>
  <si>
    <t>5607U71385A10</t>
  </si>
  <si>
    <t>591TC83647A11</t>
  </si>
  <si>
    <t>Daventry Brick</t>
  </si>
  <si>
    <t>5907E90230S10</t>
  </si>
  <si>
    <t>Pearl Dark Grey</t>
  </si>
  <si>
    <t>5607U90070A10</t>
  </si>
  <si>
    <t>591TA30031R10</t>
  </si>
  <si>
    <t>IGP 30031 R</t>
  </si>
  <si>
    <t>ca. RAL 3003</t>
  </si>
  <si>
    <t>591TA30050R10</t>
  </si>
  <si>
    <t>591TA30090R10</t>
  </si>
  <si>
    <t>5903A94174I70</t>
  </si>
  <si>
    <t>ca. RAL 9005</t>
  </si>
  <si>
    <t>5903A79318S70</t>
  </si>
  <si>
    <t>Steel Grey</t>
  </si>
  <si>
    <t>P 431 B Sage</t>
  </si>
  <si>
    <t>591TE53973R10</t>
  </si>
  <si>
    <t>Deep Lagoon</t>
  </si>
  <si>
    <t>Trim 39 / P 2214 C</t>
  </si>
  <si>
    <t>591TE78881R10</t>
  </si>
  <si>
    <t>IGP Gris 2900</t>
  </si>
  <si>
    <t>591TE64414R1F</t>
  </si>
  <si>
    <t>Sheddy Croc</t>
  </si>
  <si>
    <t>591TE70480R1F</t>
  </si>
  <si>
    <t>5603E75117A10</t>
  </si>
  <si>
    <t>IGP 75117 R</t>
  </si>
  <si>
    <t>ca. RAL 840-M / KTM Anthrazit</t>
  </si>
  <si>
    <t>5603U76102A10</t>
  </si>
  <si>
    <t>Saturn</t>
  </si>
  <si>
    <t>ca. RAL 120-M</t>
  </si>
  <si>
    <t>5603E72455A1F</t>
  </si>
  <si>
    <t>IGP Silbergrau</t>
  </si>
  <si>
    <t>5607A20100A70</t>
  </si>
  <si>
    <t>RAL 2010 GL</t>
  </si>
  <si>
    <t>561ME10360A30</t>
  </si>
  <si>
    <t>IGP 10360 R</t>
  </si>
  <si>
    <t>5903E10354S70</t>
  </si>
  <si>
    <t>IGP 10354 R</t>
  </si>
  <si>
    <t>5903A10130S70</t>
  </si>
  <si>
    <t>RAL 1013 HR / ca. NCS S 1005-Y</t>
  </si>
  <si>
    <t>Oyster White</t>
  </si>
  <si>
    <t>5903E90060S30</t>
  </si>
  <si>
    <t>591TE61833R10</t>
  </si>
  <si>
    <t>IGP 61833 N</t>
  </si>
  <si>
    <t>ca. NCS S 5020-Y10R</t>
  </si>
  <si>
    <t>591TE77600R10</t>
  </si>
  <si>
    <t>IGP 77600 N</t>
  </si>
  <si>
    <t>ca. NCS S 7500-N</t>
  </si>
  <si>
    <t>591TE83429R10</t>
  </si>
  <si>
    <t>5603E75692A10</t>
  </si>
  <si>
    <t>5603E82284A10</t>
  </si>
  <si>
    <t>MCS E SYR 404010-40</t>
  </si>
  <si>
    <t>5603U71382A10</t>
  </si>
  <si>
    <t>Andromeda</t>
  </si>
  <si>
    <t>ca. DB 701</t>
  </si>
  <si>
    <t>5907E90060S30</t>
  </si>
  <si>
    <t>5607A17130A70</t>
  </si>
  <si>
    <t>IGP 17130 N</t>
  </si>
  <si>
    <t>ca. NCS S 1080-Y20R / Pantone</t>
  </si>
  <si>
    <t>5907A53964S10</t>
  </si>
  <si>
    <t>Azure Glacier</t>
  </si>
  <si>
    <t>591TE78082R10</t>
  </si>
  <si>
    <t>5603E30321A1F</t>
  </si>
  <si>
    <t>IGP 30321 R</t>
  </si>
  <si>
    <t>ca. RAL 3032</t>
  </si>
  <si>
    <t>5603E36470A10</t>
  </si>
  <si>
    <t>ca. DB 301</t>
  </si>
  <si>
    <t>5603E51191A30</t>
  </si>
  <si>
    <t>IGP Dunkelblau</t>
  </si>
  <si>
    <t>ca. DB 503</t>
  </si>
  <si>
    <t>5603E61099A10</t>
  </si>
  <si>
    <t>ca. DB 603</t>
  </si>
  <si>
    <t>5603E69870A10</t>
  </si>
  <si>
    <t>ca. DB 601</t>
  </si>
  <si>
    <t>5603E70161A10</t>
  </si>
  <si>
    <t>IGP 70161 R</t>
  </si>
  <si>
    <t>ca. RAL 7016</t>
  </si>
  <si>
    <t>5603E70210A10</t>
  </si>
  <si>
    <t>IGP 70210 R</t>
  </si>
  <si>
    <t>ca. RAL 7021</t>
  </si>
  <si>
    <t>5603E70480A3F</t>
  </si>
  <si>
    <t>5603E71382A10</t>
  </si>
  <si>
    <t>Ashes Mica</t>
  </si>
  <si>
    <t>5603E90220A3F</t>
  </si>
  <si>
    <t>IGP 90220 R</t>
  </si>
  <si>
    <t>5603E90230A3F</t>
  </si>
  <si>
    <t>IGP 90230 R</t>
  </si>
  <si>
    <t>ca. RAL 9023</t>
  </si>
  <si>
    <t>5903E90160S70</t>
  </si>
  <si>
    <t>Infinite Ice</t>
  </si>
  <si>
    <t>591TA83362A81</t>
  </si>
  <si>
    <t>Coarse Bean</t>
  </si>
  <si>
    <t>5603E81012A30</t>
  </si>
  <si>
    <t>591TA53966R10</t>
  </si>
  <si>
    <t>Plain Violet</t>
  </si>
  <si>
    <t>26 Raku P 4127 C</t>
  </si>
  <si>
    <t>5603E74761A1F</t>
  </si>
  <si>
    <t>5607E71755A10</t>
  </si>
  <si>
    <t>5903E83989S30</t>
  </si>
  <si>
    <t>Comforting Grace</t>
  </si>
  <si>
    <t>5903E94051S30</t>
  </si>
  <si>
    <t>Light Metallic</t>
  </si>
  <si>
    <t>5903A70060S70</t>
  </si>
  <si>
    <t>RAL 7006 HR</t>
  </si>
  <si>
    <t>5903A70320S70</t>
  </si>
  <si>
    <t>RAL 7032 HR / RAL 770-5</t>
  </si>
  <si>
    <t>Pebble Grey</t>
  </si>
  <si>
    <t>5903A70330S70</t>
  </si>
  <si>
    <t>RAL 7033 HR</t>
  </si>
  <si>
    <t>Cement Grey</t>
  </si>
  <si>
    <t>5903A80010S70</t>
  </si>
  <si>
    <t>RAL 8001 HR</t>
  </si>
  <si>
    <t>Ochre Brown</t>
  </si>
  <si>
    <t>591TE10354R10</t>
  </si>
  <si>
    <t>5603A10030A10</t>
  </si>
  <si>
    <t>5603A10040A10</t>
  </si>
  <si>
    <t>RAL 1004 HR</t>
  </si>
  <si>
    <t>5603A10060A10</t>
  </si>
  <si>
    <t>RAL 1006 HR</t>
  </si>
  <si>
    <t>5607A10030A70</t>
  </si>
  <si>
    <t>RAL 1003 GL</t>
  </si>
  <si>
    <t>5607A10040A70</t>
  </si>
  <si>
    <t>RAL 1004 GL</t>
  </si>
  <si>
    <t>5607A10060A70</t>
  </si>
  <si>
    <t>RAL 1006 GL</t>
  </si>
  <si>
    <t>591TA50240R10</t>
  </si>
  <si>
    <t>5603E71383A10</t>
  </si>
  <si>
    <t>Medium Grey</t>
  </si>
  <si>
    <t>5603E71384A10</t>
  </si>
  <si>
    <t>5603E81487A10</t>
  </si>
  <si>
    <t>5603E96740A10</t>
  </si>
  <si>
    <t>591TA13665A81</t>
  </si>
  <si>
    <t>Arenaria</t>
  </si>
  <si>
    <t>5607E80291A1F</t>
  </si>
  <si>
    <t>IGP 80291 R</t>
  </si>
  <si>
    <t>ca. RAL 8029</t>
  </si>
  <si>
    <t>5903A70240S70</t>
  </si>
  <si>
    <t>RAL 7024 HR</t>
  </si>
  <si>
    <t>5903A80190S70</t>
  </si>
  <si>
    <t>RAL 8019 HR</t>
  </si>
  <si>
    <t>RAL 870-6</t>
  </si>
  <si>
    <t>5603E71266A10</t>
  </si>
  <si>
    <t>IGP Schwarzgrau</t>
  </si>
  <si>
    <t>5903E71386S30</t>
  </si>
  <si>
    <t>Ferrite Cube</t>
  </si>
  <si>
    <t>591TE70160R10</t>
  </si>
  <si>
    <t>IGP 70160 R</t>
  </si>
  <si>
    <t>591TE71382R10</t>
  </si>
  <si>
    <t>Pebble Stone</t>
  </si>
  <si>
    <t>591TE71384R10</t>
  </si>
  <si>
    <t>Metal Rain</t>
  </si>
  <si>
    <t>591TE71385R10</t>
  </si>
  <si>
    <t>Mottled Iron</t>
  </si>
  <si>
    <t>591TE81012R10</t>
  </si>
  <si>
    <t>591TE81576R3F</t>
  </si>
  <si>
    <t>591TE81872R3F</t>
  </si>
  <si>
    <t>591TE82291R3F</t>
  </si>
  <si>
    <t>Smokey Quartz</t>
  </si>
  <si>
    <t>591TE82301R3F</t>
  </si>
  <si>
    <t>591TE82303R3F</t>
  </si>
  <si>
    <t>Golden Brown</t>
  </si>
  <si>
    <t>591TE82304R3F</t>
  </si>
  <si>
    <t>591TE82306R3F</t>
  </si>
  <si>
    <t>591TE82348R3F</t>
  </si>
  <si>
    <t>IGP Graubraun</t>
  </si>
  <si>
    <t>Black 100 V2</t>
  </si>
  <si>
    <t>591TE82517R3F</t>
  </si>
  <si>
    <t>591TE82767R3F</t>
  </si>
  <si>
    <t>Oak Core</t>
  </si>
  <si>
    <t>591TE82769R3F</t>
  </si>
  <si>
    <t>591TE82861R30</t>
  </si>
  <si>
    <t>591TE82967R3F</t>
  </si>
  <si>
    <t>Rust Mica</t>
  </si>
  <si>
    <t>591TE83576R3F</t>
  </si>
  <si>
    <t>Architectural Bronze II</t>
  </si>
  <si>
    <t>5903A70160I70</t>
  </si>
  <si>
    <t>5603A40100A10</t>
  </si>
  <si>
    <t>RAL 4010 HR</t>
  </si>
  <si>
    <t>ca. Pantone 226 C</t>
  </si>
  <si>
    <t>5603E71387A10</t>
  </si>
  <si>
    <t>5603E71755A10</t>
  </si>
  <si>
    <t>5607E71319A10</t>
  </si>
  <si>
    <t>Carbon</t>
  </si>
  <si>
    <t>561ME82483A10</t>
  </si>
  <si>
    <t>5907A79231S10</t>
  </si>
  <si>
    <t>Simple Wall</t>
  </si>
  <si>
    <t>5907A83921S10</t>
  </si>
  <si>
    <t>Desert Rock</t>
  </si>
  <si>
    <t>591TC78248A11</t>
  </si>
  <si>
    <t>Grainy Meringue 2.0</t>
  </si>
  <si>
    <t>5603E71385A10</t>
  </si>
  <si>
    <t>5603E71126A1F</t>
  </si>
  <si>
    <t>5907A70080S10</t>
  </si>
  <si>
    <t>RAL 7008 GL</t>
  </si>
  <si>
    <t>Khaki Grey</t>
  </si>
  <si>
    <t>5907A90010S10</t>
  </si>
  <si>
    <t>RAL 9001 GL</t>
  </si>
  <si>
    <t>Cream White</t>
  </si>
  <si>
    <t>5607E71126A1F</t>
  </si>
  <si>
    <t>5603A10370A10</t>
  </si>
  <si>
    <t>RAL 1037 HR</t>
  </si>
  <si>
    <t>5903E71319S70</t>
  </si>
  <si>
    <t>591TA93084A81</t>
  </si>
  <si>
    <t>Rough Coal</t>
  </si>
  <si>
    <t>5603E71319A10</t>
  </si>
  <si>
    <t>5603E73925A10</t>
  </si>
  <si>
    <t>591TA70310R10</t>
  </si>
  <si>
    <t>RAL 7031 HR</t>
  </si>
  <si>
    <t>5603E71386A10</t>
  </si>
  <si>
    <t>Ferrite</t>
  </si>
  <si>
    <t>5603E71518A10</t>
  </si>
  <si>
    <t>IGP Blaugrau</t>
  </si>
  <si>
    <t>5603E71900A10</t>
  </si>
  <si>
    <t>ca. DB 704</t>
  </si>
  <si>
    <t>5603E80291A1F</t>
  </si>
  <si>
    <t>5903U12914S10</t>
  </si>
  <si>
    <t>Phobos</t>
  </si>
  <si>
    <t>ca. RAL 780 M</t>
  </si>
  <si>
    <t>5903U77376S10</t>
  </si>
  <si>
    <t>IGP HM907</t>
  </si>
  <si>
    <t>5607A57500A70</t>
  </si>
  <si>
    <t>IGP 57500 N</t>
  </si>
  <si>
    <t>ca. NCS S 4550-R80B</t>
  </si>
  <si>
    <t>5907A70000S10</t>
  </si>
  <si>
    <t>RAL 7000 GL</t>
  </si>
  <si>
    <t>Squirell Grey</t>
  </si>
  <si>
    <t>5907A70340S10</t>
  </si>
  <si>
    <t>RAL 7034 GL</t>
  </si>
  <si>
    <t>Yellow Grey</t>
  </si>
  <si>
    <t>561ME82032A1F</t>
  </si>
  <si>
    <t>591TA10130R10</t>
  </si>
  <si>
    <t>591TA77540R10</t>
  </si>
  <si>
    <t>591TA77600R10</t>
  </si>
  <si>
    <t>NCS S 7500-N</t>
  </si>
  <si>
    <t>5603A10320A10</t>
  </si>
  <si>
    <t>RAL 1032 HR</t>
  </si>
  <si>
    <t>5607E10352A3F</t>
  </si>
  <si>
    <t>IGP 10352 R</t>
  </si>
  <si>
    <t>5907A70020S10</t>
  </si>
  <si>
    <t>RAL 7002 GL</t>
  </si>
  <si>
    <t>Olive Grey</t>
  </si>
  <si>
    <t>5907A70050S10</t>
  </si>
  <si>
    <t>RAL 7005 GL</t>
  </si>
  <si>
    <t>Mouse Grey</t>
  </si>
  <si>
    <t>5907A70160S10</t>
  </si>
  <si>
    <t>RAL 7016 GL</t>
  </si>
  <si>
    <t>5603U71386A10</t>
  </si>
  <si>
    <t>5907U32337S10</t>
  </si>
  <si>
    <t>Indian Summer</t>
  </si>
  <si>
    <t>ca. NCS S 5040-R</t>
  </si>
  <si>
    <t>5603A20120A10</t>
  </si>
  <si>
    <t>RAL 2012 HR</t>
  </si>
  <si>
    <t>Pantone 1665 C</t>
  </si>
  <si>
    <t>5603A30000A10</t>
  </si>
  <si>
    <t>5603A30010A10</t>
  </si>
  <si>
    <t>5603A30020A10</t>
  </si>
  <si>
    <t>5607A20120A71</t>
  </si>
  <si>
    <t>RAL 2012 GL</t>
  </si>
  <si>
    <t>Pantone 1665 U</t>
  </si>
  <si>
    <t>591TA70010R10</t>
  </si>
  <si>
    <t>RAL 7001 HR</t>
  </si>
  <si>
    <t>SKS S0.05.55</t>
  </si>
  <si>
    <t>561ME97490A10</t>
  </si>
  <si>
    <t>Schüco Metallic 04</t>
  </si>
  <si>
    <t>5603A30140A10</t>
  </si>
  <si>
    <t>RAL 3014 HR</t>
  </si>
  <si>
    <t>5607A11678A70</t>
  </si>
  <si>
    <t>NCS S 1505-Y20R</t>
  </si>
  <si>
    <t>SKS F6.07.77</t>
  </si>
  <si>
    <t>5607A81214A70</t>
  </si>
  <si>
    <t>IGP 81214 N</t>
  </si>
  <si>
    <t>ca. NCS S 8505-Y20R</t>
  </si>
  <si>
    <t>561ME71319A10</t>
  </si>
  <si>
    <t>561ME71384A10</t>
  </si>
  <si>
    <t>561ME71385A10</t>
  </si>
  <si>
    <t>VAG E 5</t>
  </si>
  <si>
    <t>561ME71755A10</t>
  </si>
  <si>
    <t>561ME71900A10</t>
  </si>
  <si>
    <t>561ME90160A10</t>
  </si>
  <si>
    <t>IGP 90160 R</t>
  </si>
  <si>
    <t>ca. RAL 9016</t>
  </si>
  <si>
    <t>561ME90230A10</t>
  </si>
  <si>
    <t>561ME91934A3F</t>
  </si>
  <si>
    <t>561MU71319A10</t>
  </si>
  <si>
    <t>561MU71386A10</t>
  </si>
  <si>
    <t>561MU72386A10</t>
  </si>
  <si>
    <t>IGP - DB 703</t>
  </si>
  <si>
    <t>561MU90070A10</t>
  </si>
  <si>
    <t>591TA70460R10</t>
  </si>
  <si>
    <t>RAL 7046 HR</t>
  </si>
  <si>
    <t>561ME70160A10</t>
  </si>
  <si>
    <t>561ME70480A1F</t>
  </si>
  <si>
    <t>561ME72618A10</t>
  </si>
  <si>
    <t>591TA10190R10</t>
  </si>
  <si>
    <t>591TA70050R10</t>
  </si>
  <si>
    <t>RAL 7005 HR</t>
  </si>
  <si>
    <t>RAL 830-4</t>
  </si>
  <si>
    <t>591TA70230R10</t>
  </si>
  <si>
    <t>RAL 7023 HR</t>
  </si>
  <si>
    <t>591TA70330R10</t>
  </si>
  <si>
    <t>591TA70450R10</t>
  </si>
  <si>
    <t>RAL 7045 HR</t>
  </si>
  <si>
    <t>5603A20110A10</t>
  </si>
  <si>
    <t>RAL 2011 HR</t>
  </si>
  <si>
    <t>ex NCS 0090-Y40R</t>
  </si>
  <si>
    <t>5607A20110A70</t>
  </si>
  <si>
    <t>RAL 2011 GL</t>
  </si>
  <si>
    <t>5607A11698A70</t>
  </si>
  <si>
    <t>NCS S 3010-Y20R</t>
  </si>
  <si>
    <t>5607A54940A70</t>
  </si>
  <si>
    <t>IGP 54940 N</t>
  </si>
  <si>
    <t>5607A68640A70</t>
  </si>
  <si>
    <t>IGP 68640 N</t>
  </si>
  <si>
    <t>5607A71795A70</t>
  </si>
  <si>
    <t>NCS S 5005-G20Y</t>
  </si>
  <si>
    <t>5603A10073A10</t>
  </si>
  <si>
    <t>IGP 10073 R</t>
  </si>
  <si>
    <t>ca. RAL 1007</t>
  </si>
  <si>
    <t>5603A10110A10</t>
  </si>
  <si>
    <t>RAL 1011 HR</t>
  </si>
  <si>
    <t>5603A10120A10</t>
  </si>
  <si>
    <t>RAL 1012 HR</t>
  </si>
  <si>
    <t>5603A10130A10</t>
  </si>
  <si>
    <t>5603A10140A10</t>
  </si>
  <si>
    <t>5603A10150A10</t>
  </si>
  <si>
    <t>5603A10160A10</t>
  </si>
  <si>
    <t>RAL 1016 HR</t>
  </si>
  <si>
    <t>5603A10170A10</t>
  </si>
  <si>
    <t>RAL 1017 HR</t>
  </si>
  <si>
    <t>ca. Pantone 129 U</t>
  </si>
  <si>
    <t>5603A10180A10</t>
  </si>
  <si>
    <t>5603A10190A10</t>
  </si>
  <si>
    <t>5603A10200A10</t>
  </si>
  <si>
    <t>RAL 1020 HR</t>
  </si>
  <si>
    <t>5607A10072A70</t>
  </si>
  <si>
    <t>IGP 10072 R</t>
  </si>
  <si>
    <t>5607A10110A70</t>
  </si>
  <si>
    <t>RAL 1011 GL</t>
  </si>
  <si>
    <t>5607A10120A70</t>
  </si>
  <si>
    <t>RAL 1012 GL</t>
  </si>
  <si>
    <t>5607A10130A70</t>
  </si>
  <si>
    <t>RAL 1013 GL</t>
  </si>
  <si>
    <t>5607A10140A70</t>
  </si>
  <si>
    <t>RAL 1014 GL</t>
  </si>
  <si>
    <t>5607A10150A70</t>
  </si>
  <si>
    <t>RAL 1015 GL</t>
  </si>
  <si>
    <t>5607A10160A70</t>
  </si>
  <si>
    <t>RAL 1016 GL</t>
  </si>
  <si>
    <t>5607A10170A70</t>
  </si>
  <si>
    <t>RAL 1017 GL</t>
  </si>
  <si>
    <t>5607A10180A70</t>
  </si>
  <si>
    <t>RAL 1018 GL</t>
  </si>
  <si>
    <t>5607A10190A70</t>
  </si>
  <si>
    <t>RAL 1019 GL</t>
  </si>
  <si>
    <t>5607A10320A70</t>
  </si>
  <si>
    <t>RAL 1032 GL</t>
  </si>
  <si>
    <t>5607A10330A70</t>
  </si>
  <si>
    <t>RAL 1033 GL</t>
  </si>
  <si>
    <t>Pantone 143 C</t>
  </si>
  <si>
    <t>5607A10370A70</t>
  </si>
  <si>
    <t>RAL 1037 GL</t>
  </si>
  <si>
    <t>5607A30200A70</t>
  </si>
  <si>
    <t>RAL 3020 GL</t>
  </si>
  <si>
    <t>5607A60220A70</t>
  </si>
  <si>
    <t>RAL 6022 GL</t>
  </si>
  <si>
    <t>5607A60370A70</t>
  </si>
  <si>
    <t>RAL 6037 GL</t>
  </si>
  <si>
    <t>561MA30270A10</t>
  </si>
  <si>
    <t>RAL 3027 HR</t>
  </si>
  <si>
    <t>591TA10110R10</t>
  </si>
  <si>
    <t>591TA70090R10</t>
  </si>
  <si>
    <t>RAL 7009 HR</t>
  </si>
  <si>
    <t>591TA70100R10</t>
  </si>
  <si>
    <t>RAL 7010 HR</t>
  </si>
  <si>
    <t>591TA80040R10</t>
  </si>
  <si>
    <t>RAL 8004 HR</t>
  </si>
  <si>
    <t>591TA90170R10</t>
  </si>
  <si>
    <t>5603A81942A10</t>
  </si>
  <si>
    <t>LAQ 7828 Braun 400</t>
  </si>
  <si>
    <t>5603E10352A1F</t>
  </si>
  <si>
    <t>ca. RAL 10352</t>
  </si>
  <si>
    <t>5603E76679A10</t>
  </si>
  <si>
    <t>5603A12456A10</t>
  </si>
  <si>
    <t>NCS S 1505-Y30R</t>
  </si>
  <si>
    <t>5603A60010A10</t>
  </si>
  <si>
    <t>RAL 6001 HR</t>
  </si>
  <si>
    <t>5603A60100A10</t>
  </si>
  <si>
    <t>RAL 6010 HR</t>
  </si>
  <si>
    <t>5603A60200A10</t>
  </si>
  <si>
    <t>RAL 6020 HR</t>
  </si>
  <si>
    <t>5603A71772A10</t>
  </si>
  <si>
    <t>NCS S 8502-B</t>
  </si>
  <si>
    <t>5603A71857A10</t>
  </si>
  <si>
    <t>NCS S 5502-Y</t>
  </si>
  <si>
    <t>5607A60200A70</t>
  </si>
  <si>
    <t>RAL 6020 GL</t>
  </si>
  <si>
    <t>5607A61642A70</t>
  </si>
  <si>
    <t>IGP 61642 N</t>
  </si>
  <si>
    <t>ca. NCS S 8010-G10Y</t>
  </si>
  <si>
    <t>5607A71801A70</t>
  </si>
  <si>
    <t>NCS S 7005-Y80R</t>
  </si>
  <si>
    <t>5607A72043A70</t>
  </si>
  <si>
    <t>NCS S 8502-G</t>
  </si>
  <si>
    <t>SKS P0.05.15</t>
  </si>
  <si>
    <t>5607A72087A70</t>
  </si>
  <si>
    <t>NCS S 2002-B</t>
  </si>
  <si>
    <t>5607A76720A70</t>
  </si>
  <si>
    <t>NCS S 2005-R80B</t>
  </si>
  <si>
    <t>5607A81151A70</t>
  </si>
  <si>
    <t>IGP 81151 N</t>
  </si>
  <si>
    <t>ca. NCS S 8005-Y80R</t>
  </si>
  <si>
    <t>5607A81153A70</t>
  </si>
  <si>
    <t>IGP 81153 N</t>
  </si>
  <si>
    <t>ca. NCS S 6030-Y90R</t>
  </si>
  <si>
    <t>5607A81155A70</t>
  </si>
  <si>
    <t>NCS S 5030-Y80R</t>
  </si>
  <si>
    <t>5607A81446A70</t>
  </si>
  <si>
    <t>NCS S 7010-Y70R</t>
  </si>
  <si>
    <t>5607A85560A70</t>
  </si>
  <si>
    <t>RAL 8077</t>
  </si>
  <si>
    <t>591TA84395R10</t>
  </si>
  <si>
    <t>VEKA Umbra</t>
  </si>
  <si>
    <t>591TA60020R10</t>
  </si>
  <si>
    <t>RAL 6002 HR</t>
  </si>
  <si>
    <t>591TA60040R10</t>
  </si>
  <si>
    <t>RAL 6004 HR</t>
  </si>
  <si>
    <t>SKS P0.30.20</t>
  </si>
  <si>
    <t>5603A18690A10</t>
  </si>
  <si>
    <t>NCS S 2005-Y50R</t>
  </si>
  <si>
    <t>5603A71828A10</t>
  </si>
  <si>
    <t>NCS S 3502-Y</t>
  </si>
  <si>
    <t>5603A71829A10</t>
  </si>
  <si>
    <t>NCS S 2502-Y</t>
  </si>
  <si>
    <t>5603A71982A10</t>
  </si>
  <si>
    <t>NCS S 6502-Y</t>
  </si>
  <si>
    <t>5603A81214A10</t>
  </si>
  <si>
    <t>5603A91086A10</t>
  </si>
  <si>
    <t>NCS S 1002-Y50R</t>
  </si>
  <si>
    <t>5607A71215A70</t>
  </si>
  <si>
    <t>NCS S 6010-G90Y</t>
  </si>
  <si>
    <t>5607A81357A70</t>
  </si>
  <si>
    <t>NCS S 5010-Y30R</t>
  </si>
  <si>
    <t>5607E70480A1F</t>
  </si>
  <si>
    <t>5607E71386A10</t>
  </si>
  <si>
    <t>5607E90060A10</t>
  </si>
  <si>
    <t>5607E90063A10</t>
  </si>
  <si>
    <t>IGP 90063 R</t>
  </si>
  <si>
    <t>5607E90067A10</t>
  </si>
  <si>
    <t>IGP 90067 R</t>
  </si>
  <si>
    <t>ca. RAL 9006 / Listel 821</t>
  </si>
  <si>
    <t>5607E90070A10</t>
  </si>
  <si>
    <t>5607E90073A10</t>
  </si>
  <si>
    <t>IGP 90073 R</t>
  </si>
  <si>
    <t>ca. RAL 9007</t>
  </si>
  <si>
    <t>5607E90222A1F</t>
  </si>
  <si>
    <t>5607E90230A10</t>
  </si>
  <si>
    <t>5903A60050S70</t>
  </si>
  <si>
    <t>RAL 6005 HR</t>
  </si>
  <si>
    <t>Pantone 560 C</t>
  </si>
  <si>
    <t>5903A60210S70</t>
  </si>
  <si>
    <t>RAL 6021 HR</t>
  </si>
  <si>
    <t>5903A70010S70</t>
  </si>
  <si>
    <t>5903A70050S70</t>
  </si>
  <si>
    <t>5903A70110S70</t>
  </si>
  <si>
    <t>RAL 7011 HR</t>
  </si>
  <si>
    <t>5903A70150S70</t>
  </si>
  <si>
    <t>RAL 7015 HR</t>
  </si>
  <si>
    <t>Pantone 433 U</t>
  </si>
  <si>
    <t>5903A70160S70</t>
  </si>
  <si>
    <t>Anthracite Grey</t>
  </si>
  <si>
    <t>5903A70210S70</t>
  </si>
  <si>
    <t>5903A70300S70</t>
  </si>
  <si>
    <t>RAL 7030 HR</t>
  </si>
  <si>
    <t>5903A70350S70</t>
  </si>
  <si>
    <t>RAL 7035 HR</t>
  </si>
  <si>
    <t>5903A70370S70</t>
  </si>
  <si>
    <t>RAL 7037 HR</t>
  </si>
  <si>
    <t>5903A70430S70</t>
  </si>
  <si>
    <t>Traffic Grey B</t>
  </si>
  <si>
    <t>5903A80140S70</t>
  </si>
  <si>
    <t>RAL 8014 HR</t>
  </si>
  <si>
    <t>5903A80220S70</t>
  </si>
  <si>
    <t>5903A90020S70</t>
  </si>
  <si>
    <t>RAL 9002 HR</t>
  </si>
  <si>
    <t>5903A90030S70</t>
  </si>
  <si>
    <t>5903E90060S70</t>
  </si>
  <si>
    <t>5903E90070S70</t>
  </si>
  <si>
    <t>5907E90060S10</t>
  </si>
  <si>
    <t>591TE73632R30</t>
  </si>
  <si>
    <t>Silver Grey</t>
  </si>
  <si>
    <t>591TE75417R3F</t>
  </si>
  <si>
    <t>591TE76891R30</t>
  </si>
  <si>
    <t>Iron Grey</t>
  </si>
  <si>
    <t>591TE76909R10</t>
  </si>
  <si>
    <t>Shifted Beige</t>
  </si>
  <si>
    <t>591TU71386R10</t>
  </si>
  <si>
    <t>591TU71387R10</t>
  </si>
  <si>
    <t>Raven Black</t>
  </si>
  <si>
    <t>5603A54940A10</t>
  </si>
  <si>
    <t>5603A77610A10</t>
  </si>
  <si>
    <t>NCS S 4005-Y20R</t>
  </si>
  <si>
    <t>5603A81803A10</t>
  </si>
  <si>
    <t>Brun 1247</t>
  </si>
  <si>
    <t>5603A85560A10</t>
  </si>
  <si>
    <t>5607A60240A70</t>
  </si>
  <si>
    <t>RAL 6024 GL</t>
  </si>
  <si>
    <t>5603A50010A10</t>
  </si>
  <si>
    <t>RAL 5001 HR</t>
  </si>
  <si>
    <t>5603A50170A10</t>
  </si>
  <si>
    <t>RAL 5017 HR</t>
  </si>
  <si>
    <t>5607A30000A70</t>
  </si>
  <si>
    <t>RAL 3000 GL</t>
  </si>
  <si>
    <t>5607A30010A70</t>
  </si>
  <si>
    <t>RAL 3001 GL</t>
  </si>
  <si>
    <t>5607A30020A70</t>
  </si>
  <si>
    <t>RAL 3002 GL</t>
  </si>
  <si>
    <t>5607A30140A70</t>
  </si>
  <si>
    <t>RAL 3014 GL</t>
  </si>
  <si>
    <t>561ME71382A10</t>
  </si>
  <si>
    <t>561ME71386A10</t>
  </si>
  <si>
    <t>561ME71387A10</t>
  </si>
  <si>
    <t>5603A10330A10</t>
  </si>
  <si>
    <t>RAL 1033 HR</t>
  </si>
  <si>
    <t>561ME90060A10</t>
  </si>
  <si>
    <t>561ME90070A10</t>
  </si>
  <si>
    <t>5907A80220S10</t>
  </si>
  <si>
    <t>RAL 8022 GL</t>
  </si>
  <si>
    <t>5907A90030S10</t>
  </si>
  <si>
    <t>RAL 9003 GL</t>
  </si>
  <si>
    <t>5907A90040S10</t>
  </si>
  <si>
    <t>RAL 9004 GL</t>
  </si>
  <si>
    <t>5907A90050S10</t>
  </si>
  <si>
    <t>RAL 9005 GL</t>
  </si>
  <si>
    <t>5907A90100S10</t>
  </si>
  <si>
    <t>RAL 9010 GL</t>
  </si>
  <si>
    <t>5907A90110S10</t>
  </si>
  <si>
    <t>RAL 9011 GL</t>
  </si>
  <si>
    <t>5907A90160S10</t>
  </si>
  <si>
    <t>RAL 9016 GL</t>
  </si>
  <si>
    <t>5603A60240A10</t>
  </si>
  <si>
    <t>RAL 6024 HR</t>
  </si>
  <si>
    <t>5607A10240A70</t>
  </si>
  <si>
    <t>RAL 1024 GL</t>
  </si>
  <si>
    <t>5607A50240A70</t>
  </si>
  <si>
    <t>RAL 5024 GL</t>
  </si>
  <si>
    <t>5607A70240A70</t>
  </si>
  <si>
    <t>RAL 7024 GL</t>
  </si>
  <si>
    <t>5607A10200A70</t>
  </si>
  <si>
    <t>RAL 1020 GL</t>
  </si>
  <si>
    <t>5903A90040S70</t>
  </si>
  <si>
    <t>5903A90050S70</t>
  </si>
  <si>
    <t>Jet Black</t>
  </si>
  <si>
    <t>5903A90100S70</t>
  </si>
  <si>
    <t>5903A90110S70</t>
  </si>
  <si>
    <t>5903A90160S70</t>
  </si>
  <si>
    <t>591TA7A079R10</t>
  </si>
  <si>
    <t>VEKA Basaltgrau</t>
  </si>
  <si>
    <t>591TA7A081R10</t>
  </si>
  <si>
    <t>VEKA Quarzgrau</t>
  </si>
  <si>
    <t>591TA7A084R10</t>
  </si>
  <si>
    <t>591TA90030R10</t>
  </si>
  <si>
    <t>591TA90040R10</t>
  </si>
  <si>
    <t>561MA89480A10</t>
  </si>
  <si>
    <t>5603A10240A10</t>
  </si>
  <si>
    <t>RAL 1024 HR</t>
  </si>
  <si>
    <t>5603A80240A10</t>
  </si>
  <si>
    <t>RAL 8024 HR</t>
  </si>
  <si>
    <t>NCS S 6020-Y40R</t>
  </si>
  <si>
    <t>5603E90060A10</t>
  </si>
  <si>
    <t>5603E90070A10</t>
  </si>
  <si>
    <t>5603E90160A10</t>
  </si>
  <si>
    <t>5607A80240A70</t>
  </si>
  <si>
    <t>RAL 8024 GL</t>
  </si>
  <si>
    <t>561MA50000A10</t>
  </si>
  <si>
    <t>RAL 5000 HR</t>
  </si>
  <si>
    <t>561MA50010A10</t>
  </si>
  <si>
    <t>561MA50020A10</t>
  </si>
  <si>
    <t>RAL 5002 HR</t>
  </si>
  <si>
    <t>SKS V0.47.19</t>
  </si>
  <si>
    <t>561MA50030A10</t>
  </si>
  <si>
    <t>RAL 5003 HR</t>
  </si>
  <si>
    <t>561MA50040A10</t>
  </si>
  <si>
    <t>RAL 5004 HR</t>
  </si>
  <si>
    <t>561MA50050A10</t>
  </si>
  <si>
    <t>RAL 5005 HR</t>
  </si>
  <si>
    <t>561MA50070A10</t>
  </si>
  <si>
    <t>RAL 5007 HR</t>
  </si>
  <si>
    <t>561MA50080A10</t>
  </si>
  <si>
    <t>RAL 5008 HR</t>
  </si>
  <si>
    <t>ca. Pantone 532 C</t>
  </si>
  <si>
    <t>561MA50090A10</t>
  </si>
  <si>
    <t>RAL 5009 HR</t>
  </si>
  <si>
    <t>561MA50100A10</t>
  </si>
  <si>
    <t>RAL 5010 HR</t>
  </si>
  <si>
    <t>SKS T2.47.24</t>
  </si>
  <si>
    <t>561MA50110A10</t>
  </si>
  <si>
    <t>RAL 5011 HR</t>
  </si>
  <si>
    <t>561MA50120A10</t>
  </si>
  <si>
    <t>RAL 5012 HR</t>
  </si>
  <si>
    <t>561MA50130A10</t>
  </si>
  <si>
    <t>RAL 5013 HR</t>
  </si>
  <si>
    <t>561MA50140A10</t>
  </si>
  <si>
    <t>RAL 5014 HR</t>
  </si>
  <si>
    <t>561MA50150A10</t>
  </si>
  <si>
    <t>RAL 5015 HR</t>
  </si>
  <si>
    <t>561MA50170A10</t>
  </si>
  <si>
    <t>561MA50190A10</t>
  </si>
  <si>
    <t>RAL 5019 HR</t>
  </si>
  <si>
    <t>561MA50200A10</t>
  </si>
  <si>
    <t>RAL 5020 HR</t>
  </si>
  <si>
    <t>561MA50220A10</t>
  </si>
  <si>
    <t>RAL 5022 HR</t>
  </si>
  <si>
    <t>561MA50230A10</t>
  </si>
  <si>
    <t>RAL 5023 HR</t>
  </si>
  <si>
    <t>561MA60010A10</t>
  </si>
  <si>
    <t>561MA60020A10</t>
  </si>
  <si>
    <t>561MA60030A10</t>
  </si>
  <si>
    <t>RAL 6003 HR</t>
  </si>
  <si>
    <t>561MA60040A10</t>
  </si>
  <si>
    <t>561MA60050A10</t>
  </si>
  <si>
    <t>561MA60070A10</t>
  </si>
  <si>
    <t>RAL 6007 HR</t>
  </si>
  <si>
    <t>561MA60090A10</t>
  </si>
  <si>
    <t>RAL 6009 HR</t>
  </si>
  <si>
    <t>SKS L0.15.15</t>
  </si>
  <si>
    <t>561MA60110A10</t>
  </si>
  <si>
    <t>RAL 6011 HR</t>
  </si>
  <si>
    <t>561MA60120A10</t>
  </si>
  <si>
    <t>RAL 6012 HR</t>
  </si>
  <si>
    <t>561MA60130A10</t>
  </si>
  <si>
    <t>RAL 6013 HR</t>
  </si>
  <si>
    <t>561MA60160A10</t>
  </si>
  <si>
    <t>RAL 6016 HR</t>
  </si>
  <si>
    <t>561MA60180A10</t>
  </si>
  <si>
    <t>RAL 6018 HR</t>
  </si>
  <si>
    <t>Pantone 362 C</t>
  </si>
  <si>
    <t>561MA60190A10</t>
  </si>
  <si>
    <t>RAL 6019 HR</t>
  </si>
  <si>
    <t>561MA60200A10</t>
  </si>
  <si>
    <t>561MA60210A10</t>
  </si>
  <si>
    <t>561MA60280A10</t>
  </si>
  <si>
    <t>RAL 6028 HR</t>
  </si>
  <si>
    <t>561MA60340A10</t>
  </si>
  <si>
    <t>RAL 6034 HR</t>
  </si>
  <si>
    <t>561MA64930A10</t>
  </si>
  <si>
    <t>NCS S 7020-B90G</t>
  </si>
  <si>
    <t>5607E10360A10</t>
  </si>
  <si>
    <t>591TA10020R10</t>
  </si>
  <si>
    <t>RAL 1002 HR</t>
  </si>
  <si>
    <t>591TA10150R10</t>
  </si>
  <si>
    <t>591TA80070R10</t>
  </si>
  <si>
    <t>RAL 8007 HR</t>
  </si>
  <si>
    <t>Pantone 161 C</t>
  </si>
  <si>
    <t>591TA90010R10</t>
  </si>
  <si>
    <t>RAL 9001 HR</t>
  </si>
  <si>
    <t>SKS F6.05.85</t>
  </si>
  <si>
    <t>5603A50240A10</t>
  </si>
  <si>
    <t>5603A70240A10</t>
  </si>
  <si>
    <t>561MA76130A10</t>
  </si>
  <si>
    <t>NCS S 3000-N</t>
  </si>
  <si>
    <t>5603A10270A10</t>
  </si>
  <si>
    <t>RAL 1027 HR</t>
  </si>
  <si>
    <t>5607A10270A70</t>
  </si>
  <si>
    <t>RAL 1027 GL</t>
  </si>
  <si>
    <t>5907A60050S10</t>
  </si>
  <si>
    <t>RAL 6005 GL</t>
  </si>
  <si>
    <t>5907A70010S10</t>
  </si>
  <si>
    <t>RAL 7001 GL</t>
  </si>
  <si>
    <t>5907A70060S10</t>
  </si>
  <si>
    <t>RAL 7006 GL</t>
  </si>
  <si>
    <t>Beige Grey</t>
  </si>
  <si>
    <t>5907A70110S10</t>
  </si>
  <si>
    <t>RAL 7011 GL</t>
  </si>
  <si>
    <t>5907A70120S10</t>
  </si>
  <si>
    <t>RAL 7012 GL</t>
  </si>
  <si>
    <t>Pantone 425 C</t>
  </si>
  <si>
    <t>5907A70210S10</t>
  </si>
  <si>
    <t>RAL 7021 GL</t>
  </si>
  <si>
    <t>5907A70220S10</t>
  </si>
  <si>
    <t>RAL 7022 GL</t>
  </si>
  <si>
    <t>5907A70350S10</t>
  </si>
  <si>
    <t>RAL 7035 GL</t>
  </si>
  <si>
    <t>5907A70370S10</t>
  </si>
  <si>
    <t>RAL 7037 GL</t>
  </si>
  <si>
    <t>561MA10110A10</t>
  </si>
  <si>
    <t>561MA60170A10</t>
  </si>
  <si>
    <t>RAL 6017 HR</t>
  </si>
  <si>
    <t>RAL 130 50 40</t>
  </si>
  <si>
    <t>561MA60320A10</t>
  </si>
  <si>
    <t>RAL 6032 HR</t>
  </si>
  <si>
    <t>561MA70100A10</t>
  </si>
  <si>
    <t>5903A70210I70</t>
  </si>
  <si>
    <t>5603A10000A10</t>
  </si>
  <si>
    <t>RAL 1000 HR</t>
  </si>
  <si>
    <t>5603A10010A10</t>
  </si>
  <si>
    <t>5603A10020A10</t>
  </si>
  <si>
    <t>5607A10000A70</t>
  </si>
  <si>
    <t>RAL 1000 GL</t>
  </si>
  <si>
    <t>5607A10010A70</t>
  </si>
  <si>
    <t>RAL 1001 GL</t>
  </si>
  <si>
    <t>5607A10020A70</t>
  </si>
  <si>
    <t>RAL 1002 GL</t>
  </si>
  <si>
    <t>591TU73319R10</t>
  </si>
  <si>
    <t>561MA50240A10</t>
  </si>
  <si>
    <t>561MA70240A10</t>
  </si>
  <si>
    <t>5603A30030A10</t>
  </si>
  <si>
    <t>5603A30040A10</t>
  </si>
  <si>
    <t>5603A30050A10</t>
  </si>
  <si>
    <t>5603A30070A10</t>
  </si>
  <si>
    <t>5603A30090A10</t>
  </si>
  <si>
    <t>5603A30110A10</t>
  </si>
  <si>
    <t>5603A30120A10</t>
  </si>
  <si>
    <t>RAL 3012 HR</t>
  </si>
  <si>
    <t>5603A30130A10</t>
  </si>
  <si>
    <t>5603A30150A10</t>
  </si>
  <si>
    <t>RAL 3015 HR</t>
  </si>
  <si>
    <t>ca. Pantone 679 U</t>
  </si>
  <si>
    <t>5603A30160A10</t>
  </si>
  <si>
    <t>RAL 3016 HR</t>
  </si>
  <si>
    <t>SKS C4.49.33</t>
  </si>
  <si>
    <t>5603A30180A10</t>
  </si>
  <si>
    <t>RAL 3018 HR</t>
  </si>
  <si>
    <t>5603A30220A10</t>
  </si>
  <si>
    <t>RAL 3022 HR</t>
  </si>
  <si>
    <t>5603A30270A10</t>
  </si>
  <si>
    <t>5603A30310A10</t>
  </si>
  <si>
    <t>RAL 3031 HR</t>
  </si>
  <si>
    <t>5603A60070A10</t>
  </si>
  <si>
    <t>5607A30030A70</t>
  </si>
  <si>
    <t>RAL 3003 GL</t>
  </si>
  <si>
    <t>5607A30040A70</t>
  </si>
  <si>
    <t>RAL 3004 GL</t>
  </si>
  <si>
    <t>5607A30050A70</t>
  </si>
  <si>
    <t>RAL 3005 GL</t>
  </si>
  <si>
    <t>5607A30070A70</t>
  </si>
  <si>
    <t>RAL 3007 GL</t>
  </si>
  <si>
    <t>5607A30090A70</t>
  </si>
  <si>
    <t>RAL 3009 GL</t>
  </si>
  <si>
    <t>5607A30114A70</t>
  </si>
  <si>
    <t>IGP 30114 R</t>
  </si>
  <si>
    <t>ca. RAL 3011</t>
  </si>
  <si>
    <t>5607A30120A70</t>
  </si>
  <si>
    <t>RAL 3012 GL</t>
  </si>
  <si>
    <t>5607A30130A70</t>
  </si>
  <si>
    <t>RAL 3013 GL</t>
  </si>
  <si>
    <t>5607A30150A70</t>
  </si>
  <si>
    <t>RAL 3015 GL</t>
  </si>
  <si>
    <t>5607A30160A70</t>
  </si>
  <si>
    <t>RAL 3016 GL</t>
  </si>
  <si>
    <t>5607A30180A70</t>
  </si>
  <si>
    <t>RAL 3018 GL</t>
  </si>
  <si>
    <t>5607A30220A70</t>
  </si>
  <si>
    <t>RAL 3022 GL</t>
  </si>
  <si>
    <t>5607A30270A70</t>
  </si>
  <si>
    <t>RAL 3027 GL</t>
  </si>
  <si>
    <t>5607A30310A70</t>
  </si>
  <si>
    <t>RAL 3031 GL</t>
  </si>
  <si>
    <t>5607A60070A70</t>
  </si>
  <si>
    <t>RAL 6007 GL</t>
  </si>
  <si>
    <t>5607A60100A70</t>
  </si>
  <si>
    <t>RAL 6010 GL</t>
  </si>
  <si>
    <t>561MA50180A10</t>
  </si>
  <si>
    <t>RAL 5018 HR</t>
  </si>
  <si>
    <t>561MA70020A10</t>
  </si>
  <si>
    <t>RAL 7002 HR</t>
  </si>
  <si>
    <t>561MA70090A10</t>
  </si>
  <si>
    <t>561MA80240A10</t>
  </si>
  <si>
    <t>561ME10352A1F</t>
  </si>
  <si>
    <t>561ME13186A10</t>
  </si>
  <si>
    <t>IGP Beige</t>
  </si>
  <si>
    <t>5603A40070A10</t>
  </si>
  <si>
    <t>RAL 4007 HR</t>
  </si>
  <si>
    <t>5603A60020A10</t>
  </si>
  <si>
    <t>5603A60180A10</t>
  </si>
  <si>
    <t>5607A50170A70</t>
  </si>
  <si>
    <t>RAL 5017 GL</t>
  </si>
  <si>
    <t>5607A60180A70</t>
  </si>
  <si>
    <t>RAL 6018 GL</t>
  </si>
  <si>
    <t>591TA60090R10</t>
  </si>
  <si>
    <t>591TA60110R10</t>
  </si>
  <si>
    <t>591TA60120R10</t>
  </si>
  <si>
    <t>591TA60210R10</t>
  </si>
  <si>
    <t>591TA70060R10</t>
  </si>
  <si>
    <t>591TA80010R10</t>
  </si>
  <si>
    <t>591TA80140R10</t>
  </si>
  <si>
    <t>591TA90020R10</t>
  </si>
  <si>
    <t>5603A40040A10</t>
  </si>
  <si>
    <t>RAL 4004 HR</t>
  </si>
  <si>
    <t>5903A70220S70</t>
  </si>
  <si>
    <t>RAL 7022 HR</t>
  </si>
  <si>
    <t>591TA50030R10</t>
  </si>
  <si>
    <t>591TA50090R10</t>
  </si>
  <si>
    <t>591TA50140R10</t>
  </si>
  <si>
    <t>591TA70040R10</t>
  </si>
  <si>
    <t>RAL 7004 HR</t>
  </si>
  <si>
    <t>5603A40020A10</t>
  </si>
  <si>
    <t>RAL 4002 HR</t>
  </si>
  <si>
    <t>5603A40060A10</t>
  </si>
  <si>
    <t>RAL 4006 HR</t>
  </si>
  <si>
    <t>5607A60210A70</t>
  </si>
  <si>
    <t>RAL 6021 GL</t>
  </si>
  <si>
    <t>5603A10340A10</t>
  </si>
  <si>
    <t>RAL 1034 HR</t>
  </si>
  <si>
    <t>5607A10340A70</t>
  </si>
  <si>
    <t>RAL 1034 GL</t>
  </si>
  <si>
    <t>591TA80020R10</t>
  </si>
  <si>
    <t>RAL 8002 HR</t>
  </si>
  <si>
    <t>591TA80150R10</t>
  </si>
  <si>
    <t>RAL 8015 HR</t>
  </si>
  <si>
    <t>Pantone 4695 C</t>
  </si>
  <si>
    <t>591TA80160R10</t>
  </si>
  <si>
    <t>RAL 8016 HR</t>
  </si>
  <si>
    <t>591TA80280R10</t>
  </si>
  <si>
    <t>RAL 8028 HR</t>
  </si>
  <si>
    <t>SKS D6.20.20</t>
  </si>
  <si>
    <t>5607A40010A70</t>
  </si>
  <si>
    <t>RAL 4001 GL</t>
  </si>
  <si>
    <t>5607A40020A70</t>
  </si>
  <si>
    <t>RAL 4002 GL</t>
  </si>
  <si>
    <t>5607A40030A70</t>
  </si>
  <si>
    <t>RAL 4003 GL</t>
  </si>
  <si>
    <t>5607A40040A70</t>
  </si>
  <si>
    <t>RAL 4004 GL</t>
  </si>
  <si>
    <t>5607A40050A70</t>
  </si>
  <si>
    <t>RAL 4005 GL</t>
  </si>
  <si>
    <t>5607A40060A70</t>
  </si>
  <si>
    <t>RAL 4006 GL</t>
  </si>
  <si>
    <t>5607A40070A70</t>
  </si>
  <si>
    <t>RAL 4007 GL</t>
  </si>
  <si>
    <t>5607A40080A70</t>
  </si>
  <si>
    <t>RAL 4008 GL</t>
  </si>
  <si>
    <t>RAL 330 40 45</t>
  </si>
  <si>
    <t>5607A40090A70</t>
  </si>
  <si>
    <t>RAL 4009 GL</t>
  </si>
  <si>
    <t>5607A40100A70</t>
  </si>
  <si>
    <t>RAL 4010 GL</t>
  </si>
  <si>
    <t>561MA70000A10</t>
  </si>
  <si>
    <t>RAL 7000 HR</t>
  </si>
  <si>
    <t>561MA70010A10</t>
  </si>
  <si>
    <t>561MA70030A10</t>
  </si>
  <si>
    <t>RAL 7003 HR</t>
  </si>
  <si>
    <t>561MA70040A10</t>
  </si>
  <si>
    <t>561MA70050A10</t>
  </si>
  <si>
    <t>561MA70060A10</t>
  </si>
  <si>
    <t>561MA70110A10</t>
  </si>
  <si>
    <t>561MA70120A10</t>
  </si>
  <si>
    <t>RAL 7012 HR</t>
  </si>
  <si>
    <t>561MA70130A10</t>
  </si>
  <si>
    <t>RAL 7013 HR</t>
  </si>
  <si>
    <t>561MA70150A10</t>
  </si>
  <si>
    <t>561MA70160A10</t>
  </si>
  <si>
    <t>561MA70210A10</t>
  </si>
  <si>
    <t>561MA70220A10</t>
  </si>
  <si>
    <t>561MA70230A10</t>
  </si>
  <si>
    <t>561MA70260A10</t>
  </si>
  <si>
    <t>RAL 7026 HR</t>
  </si>
  <si>
    <t>561MA70300A10</t>
  </si>
  <si>
    <t>561MA70310A10</t>
  </si>
  <si>
    <t>561MA70320A10</t>
  </si>
  <si>
    <t>RAL 7032 HR</t>
  </si>
  <si>
    <t>RAL 770-5</t>
  </si>
  <si>
    <t>561MA70330A10</t>
  </si>
  <si>
    <t>561MA70350A10</t>
  </si>
  <si>
    <t>561MA70360A10</t>
  </si>
  <si>
    <t>RAL 7036 HR</t>
  </si>
  <si>
    <t>561MA70370A10</t>
  </si>
  <si>
    <t>561MA70380A10</t>
  </si>
  <si>
    <t>RAL 7038 HR</t>
  </si>
  <si>
    <t>561MA70390A10</t>
  </si>
  <si>
    <t>RAL 7039 HR</t>
  </si>
  <si>
    <t>ca. Pantone 418 U</t>
  </si>
  <si>
    <t>561MA70400A10</t>
  </si>
  <si>
    <t>RAL 7040 HR</t>
  </si>
  <si>
    <t>561MA70420A10</t>
  </si>
  <si>
    <t>RAL 7042 HR</t>
  </si>
  <si>
    <t>561MA70430A10</t>
  </si>
  <si>
    <t>561MA70440A10</t>
  </si>
  <si>
    <t>RAL 7044 HR</t>
  </si>
  <si>
    <t>561MA70450A10</t>
  </si>
  <si>
    <t>561MA70460A10</t>
  </si>
  <si>
    <t>561MA70470A10</t>
  </si>
  <si>
    <t>RAL 7047 HR</t>
  </si>
  <si>
    <t>561MA76440A10</t>
  </si>
  <si>
    <t>NCS S 2500-N</t>
  </si>
  <si>
    <t>561MA77540A10</t>
  </si>
  <si>
    <t>561MA77600A10</t>
  </si>
  <si>
    <t>561MA80010A10</t>
  </si>
  <si>
    <t>561MA80020A10</t>
  </si>
  <si>
    <t>561MA80030A10</t>
  </si>
  <si>
    <t>RAL 8003 HR</t>
  </si>
  <si>
    <t>561MA80040A10</t>
  </si>
  <si>
    <t>561MA80070A10</t>
  </si>
  <si>
    <t>561MA80080A10</t>
  </si>
  <si>
    <t>RAL 8008 HR</t>
  </si>
  <si>
    <t>561MA80110A10</t>
  </si>
  <si>
    <t>RAL 8011 HR</t>
  </si>
  <si>
    <t>561MA80120A10</t>
  </si>
  <si>
    <t>RAL 8012 HR</t>
  </si>
  <si>
    <t>561MA80140A10</t>
  </si>
  <si>
    <t>561MA80150A10</t>
  </si>
  <si>
    <t>561MA80160A10</t>
  </si>
  <si>
    <t>561MA80170A10</t>
  </si>
  <si>
    <t>RAL 8017 HR</t>
  </si>
  <si>
    <t>561MA80190A10</t>
  </si>
  <si>
    <t>561MA80220A10</t>
  </si>
  <si>
    <t>561MA80230A10</t>
  </si>
  <si>
    <t>RAL 8023 HR</t>
  </si>
  <si>
    <t>SKS D6.50.40</t>
  </si>
  <si>
    <t>561MA80250A10</t>
  </si>
  <si>
    <t>RAL 8025 HR</t>
  </si>
  <si>
    <t>561MA80280A10</t>
  </si>
  <si>
    <t>561MA81803A10</t>
  </si>
  <si>
    <t>561MA85560A10</t>
  </si>
  <si>
    <t>561MA90010A10</t>
  </si>
  <si>
    <t>561MA90020A10</t>
  </si>
  <si>
    <t>561MA90030A10</t>
  </si>
  <si>
    <t>561MA90040A10</t>
  </si>
  <si>
    <t>561MA90050A10</t>
  </si>
  <si>
    <t>561MA90100A10</t>
  </si>
  <si>
    <t>561MA90110A10</t>
  </si>
  <si>
    <t>561MA90160A10</t>
  </si>
  <si>
    <t>561MA90170A10</t>
  </si>
  <si>
    <t>561MA90180A10</t>
  </si>
  <si>
    <t>RAL 9018 HR</t>
  </si>
  <si>
    <t>561MA91130A10</t>
  </si>
  <si>
    <t>NCS S 0502-B</t>
  </si>
  <si>
    <t>561MA97110A10</t>
  </si>
  <si>
    <t>NCS S 1000-N</t>
  </si>
  <si>
    <t>5603A40030A10</t>
  </si>
  <si>
    <t>RAL 4003 HR</t>
  </si>
  <si>
    <t>5603A80010A10</t>
  </si>
  <si>
    <t>5603A80230A10</t>
  </si>
  <si>
    <t>5603A40010A10</t>
  </si>
  <si>
    <t>RAL 4001 HR</t>
  </si>
  <si>
    <t>5603A60000A10</t>
  </si>
  <si>
    <t>RAL 6000 HR</t>
  </si>
  <si>
    <t>5603A40080A10</t>
  </si>
  <si>
    <t>RAL 4008 HR</t>
  </si>
  <si>
    <t>5603A50000A10</t>
  </si>
  <si>
    <t>5603A50020A10</t>
  </si>
  <si>
    <t>5603A50030A10</t>
  </si>
  <si>
    <t>5603A50040A10</t>
  </si>
  <si>
    <t>591TA80110R10</t>
  </si>
  <si>
    <t>591TA80220R10</t>
  </si>
  <si>
    <t>5603A40050A10</t>
  </si>
  <si>
    <t>RAL 4005 HR</t>
  </si>
  <si>
    <t>5603A40090A10</t>
  </si>
  <si>
    <t>RAL 4009 HR</t>
  </si>
  <si>
    <t>591TA70110R10</t>
  </si>
  <si>
    <t>591TA70120R10</t>
  </si>
  <si>
    <t>591TA70150R10</t>
  </si>
  <si>
    <t>591TA70160R10</t>
  </si>
  <si>
    <t>591TA70210R10</t>
  </si>
  <si>
    <t>591TA70220R10</t>
  </si>
  <si>
    <t>591TA70240R10</t>
  </si>
  <si>
    <t>591TA70300R10</t>
  </si>
  <si>
    <t>591TA70320R10</t>
  </si>
  <si>
    <t>591TA70360R10</t>
  </si>
  <si>
    <t>591TA70370R10</t>
  </si>
  <si>
    <t>591TA70380R10</t>
  </si>
  <si>
    <t>591TA70390R10</t>
  </si>
  <si>
    <t>591TA70400R10</t>
  </si>
  <si>
    <t>591TA70420R10</t>
  </si>
  <si>
    <t>591TA70430R10</t>
  </si>
  <si>
    <t>591TA70440R10</t>
  </si>
  <si>
    <t>591TA70470R10</t>
  </si>
  <si>
    <t>5603A11561A10</t>
  </si>
  <si>
    <t>NCS S 3005-Y20R</t>
  </si>
  <si>
    <t>RAL 070 70 10</t>
  </si>
  <si>
    <t>5603A14640A10</t>
  </si>
  <si>
    <t>NCS S 2005-Y20R</t>
  </si>
  <si>
    <t>5603A18090A10</t>
  </si>
  <si>
    <t>NCS S 5010-Y10R</t>
  </si>
  <si>
    <t>5603A50050A10</t>
  </si>
  <si>
    <t>5603A50070A10</t>
  </si>
  <si>
    <t>5603A50080A10</t>
  </si>
  <si>
    <t>5603A50090A10</t>
  </si>
  <si>
    <t>5603A50100A10</t>
  </si>
  <si>
    <t>5603A50110A10</t>
  </si>
  <si>
    <t>5603A50120A10</t>
  </si>
  <si>
    <t>5603A50130A10</t>
  </si>
  <si>
    <t>5603A50140A10</t>
  </si>
  <si>
    <t>5603A50150A10</t>
  </si>
  <si>
    <t>5603A50180A10</t>
  </si>
  <si>
    <t>5603A50190A10</t>
  </si>
  <si>
    <t>5603A50200A10</t>
  </si>
  <si>
    <t>5603A50210A10</t>
  </si>
  <si>
    <t>RAL 5021 HR</t>
  </si>
  <si>
    <t>5603A50220A10</t>
  </si>
  <si>
    <t>5603A50230A10</t>
  </si>
  <si>
    <t>5603A60030A10</t>
  </si>
  <si>
    <t>5603A60040A10</t>
  </si>
  <si>
    <t>5603A60060A10</t>
  </si>
  <si>
    <t>RAL 6006 HR</t>
  </si>
  <si>
    <t>5603A60080A10</t>
  </si>
  <si>
    <t>RAL 6008 HR</t>
  </si>
  <si>
    <t>5603A60090A10</t>
  </si>
  <si>
    <t>5603A60110A10</t>
  </si>
  <si>
    <t>5603A60120A10</t>
  </si>
  <si>
    <t>5603A60130A10</t>
  </si>
  <si>
    <t>5603A60140A10</t>
  </si>
  <si>
    <t>RAL 6014 HR</t>
  </si>
  <si>
    <t>5603A60150A10</t>
  </si>
  <si>
    <t>RAL 6015 HR</t>
  </si>
  <si>
    <t>5603A60160A10</t>
  </si>
  <si>
    <t>5603A60170A10</t>
  </si>
  <si>
    <t>5603A60190A10</t>
  </si>
  <si>
    <t>5603A60210A10</t>
  </si>
  <si>
    <t>5603A60220A10</t>
  </si>
  <si>
    <t>RAL 6022 HR</t>
  </si>
  <si>
    <t>5603A60250A10</t>
  </si>
  <si>
    <t>RAL 6025 HR</t>
  </si>
  <si>
    <t>5603A60260A10</t>
  </si>
  <si>
    <t>RAL 6026 HR</t>
  </si>
  <si>
    <t>Pantone 330 C</t>
  </si>
  <si>
    <t>5603A60270A10</t>
  </si>
  <si>
    <t>RAL 6027 HR</t>
  </si>
  <si>
    <t>5603A60280A10</t>
  </si>
  <si>
    <t>5603A60290A10</t>
  </si>
  <si>
    <t>RAL 6029 HR</t>
  </si>
  <si>
    <t>5603A60311A10</t>
  </si>
  <si>
    <t>IGP 60311 R</t>
  </si>
  <si>
    <t>ca. RAL 6031 HR</t>
  </si>
  <si>
    <t>5603A60320A10</t>
  </si>
  <si>
    <t>5603A60330A10</t>
  </si>
  <si>
    <t>RAL 6033 HR</t>
  </si>
  <si>
    <t>5603A60340A10</t>
  </si>
  <si>
    <t>5603A71864A10</t>
  </si>
  <si>
    <t>NCS S 7005-Y20R</t>
  </si>
  <si>
    <t>5603A71999A10</t>
  </si>
  <si>
    <t>NCS S 8502-Y</t>
  </si>
  <si>
    <t>RAL 080 20 05</t>
  </si>
  <si>
    <t>5603A72396A10</t>
  </si>
  <si>
    <t>NCS S 2002-Y</t>
  </si>
  <si>
    <t>5603A73130A10</t>
  </si>
  <si>
    <t>NCS S 7502-B</t>
  </si>
  <si>
    <t>5603A74540A10</t>
  </si>
  <si>
    <t>NCS S 1500-N</t>
  </si>
  <si>
    <t>ca. Pantone 428 C / 5315 U</t>
  </si>
  <si>
    <t>5603A74620A10</t>
  </si>
  <si>
    <t>NCS S 2000-N</t>
  </si>
  <si>
    <t>5603A76440A10</t>
  </si>
  <si>
    <t>5603A76990A10</t>
  </si>
  <si>
    <t>NCS S 6502-B</t>
  </si>
  <si>
    <t>5603A77080A10</t>
  </si>
  <si>
    <t>NCS S 3500-N</t>
  </si>
  <si>
    <t>Pantone 422 C</t>
  </si>
  <si>
    <t>5603A77410A10</t>
  </si>
  <si>
    <t>NCS S 6005-Y20R</t>
  </si>
  <si>
    <t>SKS F2.10.40</t>
  </si>
  <si>
    <t>5603A77460A10</t>
  </si>
  <si>
    <t>NCS S 6500-N</t>
  </si>
  <si>
    <t>5603A77540A10</t>
  </si>
  <si>
    <t>5603A77600A10</t>
  </si>
  <si>
    <t>5603A77880A10</t>
  </si>
  <si>
    <t>NCS S 6000-N</t>
  </si>
  <si>
    <t>5603A77910A10</t>
  </si>
  <si>
    <t>NCS S 7502-Y</t>
  </si>
  <si>
    <t>5603A78860A10</t>
  </si>
  <si>
    <t>NCS S 1502-Y</t>
  </si>
  <si>
    <t>5603A79100A10</t>
  </si>
  <si>
    <t>NCS S 7000-N</t>
  </si>
  <si>
    <t>5603A81263A10</t>
  </si>
  <si>
    <t>NCS S 8005-Y20R</t>
  </si>
  <si>
    <t>SKS F2.10.20</t>
  </si>
  <si>
    <t>5603A86130A10</t>
  </si>
  <si>
    <t>NCS S 5005-Y20R</t>
  </si>
  <si>
    <t>ca. Pantone 403 C</t>
  </si>
  <si>
    <t>5603A87140A10</t>
  </si>
  <si>
    <t>NCS S 7005-Y50R</t>
  </si>
  <si>
    <t>Pantone Warm Gray 11 C</t>
  </si>
  <si>
    <t>5603A89480A10</t>
  </si>
  <si>
    <t>5603A90180A10</t>
  </si>
  <si>
    <t>5603A93250A10</t>
  </si>
  <si>
    <t>NCS S 0502-Y</t>
  </si>
  <si>
    <t>5603A93520A10</t>
  </si>
  <si>
    <t>NCS S 1002-Y</t>
  </si>
  <si>
    <t>RAL 110-2</t>
  </si>
  <si>
    <t>5603A94090A10</t>
  </si>
  <si>
    <t>5603A95080A10</t>
  </si>
  <si>
    <t>NCS S 0500-N</t>
  </si>
  <si>
    <t>5603A97110A10</t>
  </si>
  <si>
    <t>5607A11154A70</t>
  </si>
  <si>
    <t>NCS S 3010-Y10R</t>
  </si>
  <si>
    <t>5607A11208A70</t>
  </si>
  <si>
    <t>NCS S 4010-Y10R</t>
  </si>
  <si>
    <t>5607A11527A70</t>
  </si>
  <si>
    <t>NCS S 2005-Y30R</t>
  </si>
  <si>
    <t>5607A11561A70</t>
  </si>
  <si>
    <t>5607A11571A70</t>
  </si>
  <si>
    <t>NCS S 2005-Y40R</t>
  </si>
  <si>
    <t>5607A14640A70</t>
  </si>
  <si>
    <t>5607A15890A70</t>
  </si>
  <si>
    <t>NCS S 4005-Y50R</t>
  </si>
  <si>
    <t>SKS E4.05.55</t>
  </si>
  <si>
    <t>5607A17140A70</t>
  </si>
  <si>
    <t>NCS S 2010-Y30R</t>
  </si>
  <si>
    <t>5607A17150A70</t>
  </si>
  <si>
    <t>NCS S 4010-Y50R</t>
  </si>
  <si>
    <t>5607A17770A70</t>
  </si>
  <si>
    <t>NCS S 4010-Y30R</t>
  </si>
  <si>
    <t>5607A18090A70</t>
  </si>
  <si>
    <t>5607A18690A70</t>
  </si>
  <si>
    <t>5607A19370A70</t>
  </si>
  <si>
    <t>NCS S 1005-Y20R</t>
  </si>
  <si>
    <t>5607A19720A70</t>
  </si>
  <si>
    <t>NCS S 3010-Y30R</t>
  </si>
  <si>
    <t>5607A31225A70</t>
  </si>
  <si>
    <t>NCS S 3560-R</t>
  </si>
  <si>
    <t>5607A37520A70</t>
  </si>
  <si>
    <t>NCS S 3560-Y80R</t>
  </si>
  <si>
    <t>5607A37540A70</t>
  </si>
  <si>
    <t>NCS S 4550-Y80R</t>
  </si>
  <si>
    <t>5607A50000A70</t>
  </si>
  <si>
    <t>RAL 5000 GL</t>
  </si>
  <si>
    <t>5607A50010A70</t>
  </si>
  <si>
    <t>RAL 5001 GL</t>
  </si>
  <si>
    <t>5607A50020A70</t>
  </si>
  <si>
    <t>RAL 5002 GL</t>
  </si>
  <si>
    <t>5607A50030A70</t>
  </si>
  <si>
    <t>RAL 5003 GL</t>
  </si>
  <si>
    <t>5607A50040A70</t>
  </si>
  <si>
    <t>RAL 5004 GL</t>
  </si>
  <si>
    <t>5607A50050A70</t>
  </si>
  <si>
    <t>RAL 5005 GL</t>
  </si>
  <si>
    <t>5607A50070A70</t>
  </si>
  <si>
    <t>RAL 5007 GL</t>
  </si>
  <si>
    <t>5607A50080A70</t>
  </si>
  <si>
    <t>RAL 5008 GL</t>
  </si>
  <si>
    <t>5607A50090A70</t>
  </si>
  <si>
    <t>RAL 5009 GL</t>
  </si>
  <si>
    <t>5607A50100A70</t>
  </si>
  <si>
    <t>RAL 5010 GL</t>
  </si>
  <si>
    <t>5607A50110A70</t>
  </si>
  <si>
    <t>RAL 5011 GL</t>
  </si>
  <si>
    <t>5607A50120A70</t>
  </si>
  <si>
    <t>RAL 5012 GL</t>
  </si>
  <si>
    <t>5607A50130A70</t>
  </si>
  <si>
    <t>RAL 5013 GL</t>
  </si>
  <si>
    <t>5607A50140A70</t>
  </si>
  <si>
    <t>RAL 5014 GL</t>
  </si>
  <si>
    <t>5607A50150A70</t>
  </si>
  <si>
    <t>RAL 5015 GL</t>
  </si>
  <si>
    <t>5607A50180A70</t>
  </si>
  <si>
    <t>RAL 5018 GL</t>
  </si>
  <si>
    <t>5607A50190A70</t>
  </si>
  <si>
    <t>RAL 5019 GL</t>
  </si>
  <si>
    <t>5607A50200A70</t>
  </si>
  <si>
    <t>RAL 5020 GL</t>
  </si>
  <si>
    <t>5607A50210A70</t>
  </si>
  <si>
    <t>RAL 5021 GL</t>
  </si>
  <si>
    <t>5607A50220A70</t>
  </si>
  <si>
    <t>RAL 5022 GL</t>
  </si>
  <si>
    <t>5607A50230A70</t>
  </si>
  <si>
    <t>RAL 5023 GL</t>
  </si>
  <si>
    <t>5607A53640A70</t>
  </si>
  <si>
    <t>NCS S 4030-R90B</t>
  </si>
  <si>
    <t>5607A60000A70</t>
  </si>
  <si>
    <t>RAL 6000 GL</t>
  </si>
  <si>
    <t>5607A60010A70</t>
  </si>
  <si>
    <t>RAL 6001 GL</t>
  </si>
  <si>
    <t>5607A60020A70</t>
  </si>
  <si>
    <t>RAL 6002 GL</t>
  </si>
  <si>
    <t>5607A60030A70</t>
  </si>
  <si>
    <t>RAL 6003 GL</t>
  </si>
  <si>
    <t>5607A60040A70</t>
  </si>
  <si>
    <t>RAL 6004 GL</t>
  </si>
  <si>
    <t>5607A60060A70</t>
  </si>
  <si>
    <t>RAL 6006 GL</t>
  </si>
  <si>
    <t>5607A60080A70</t>
  </si>
  <si>
    <t>RAL 6008 GL</t>
  </si>
  <si>
    <t>5607A60090A70</t>
  </si>
  <si>
    <t>RAL 6009 GL</t>
  </si>
  <si>
    <t>5607A60110A70</t>
  </si>
  <si>
    <t>RAL 6011 GL</t>
  </si>
  <si>
    <t>5607A60120A70</t>
  </si>
  <si>
    <t>RAL 6012 GL</t>
  </si>
  <si>
    <t>5607A60130A70</t>
  </si>
  <si>
    <t>RAL 6013 GL</t>
  </si>
  <si>
    <t>5607A60140A70</t>
  </si>
  <si>
    <t>RAL 6014 GL</t>
  </si>
  <si>
    <t>5607A60150A70</t>
  </si>
  <si>
    <t>RAL 6015 GL</t>
  </si>
  <si>
    <t>5607A60160A70</t>
  </si>
  <si>
    <t>RAL 6016 GL</t>
  </si>
  <si>
    <t>5607A60170A70</t>
  </si>
  <si>
    <t>RAL 6017 GL</t>
  </si>
  <si>
    <t>5607A60190A70</t>
  </si>
  <si>
    <t>RAL 6019 GL</t>
  </si>
  <si>
    <t>5607A60250A70</t>
  </si>
  <si>
    <t>RAL 6025 GL</t>
  </si>
  <si>
    <t>5607A60260A70</t>
  </si>
  <si>
    <t>RAL 6026 GL</t>
  </si>
  <si>
    <t>5607A60270A70</t>
  </si>
  <si>
    <t>RAL 6027 GL</t>
  </si>
  <si>
    <t>5607A60280A70</t>
  </si>
  <si>
    <t>RAL 6028 GL</t>
  </si>
  <si>
    <t>5607A60290A70</t>
  </si>
  <si>
    <t>RAL 6029 GL</t>
  </si>
  <si>
    <t>5607A60320A70</t>
  </si>
  <si>
    <t>RAL 6032 GL</t>
  </si>
  <si>
    <t>5607A60330A70</t>
  </si>
  <si>
    <t>RAL 6033 GL</t>
  </si>
  <si>
    <t>5607A60340A70</t>
  </si>
  <si>
    <t>RAL 6034 GL</t>
  </si>
  <si>
    <t>5607A61736A70</t>
  </si>
  <si>
    <t>NCS S 6010-Y10R</t>
  </si>
  <si>
    <t>5607A61759A70</t>
  </si>
  <si>
    <t>NCS S 7010-Y30R</t>
  </si>
  <si>
    <t>5607A64930A70</t>
  </si>
  <si>
    <t>5607A69590A70</t>
  </si>
  <si>
    <t>NCS S 7010-Y10R</t>
  </si>
  <si>
    <t>5607A71104A70</t>
  </si>
  <si>
    <t>NCS S 7005-R80B</t>
  </si>
  <si>
    <t>5607A71484A70</t>
  </si>
  <si>
    <t>NCS S 4005-G80Y</t>
  </si>
  <si>
    <t>5607A71665A70</t>
  </si>
  <si>
    <t>NCS S 4000-N</t>
  </si>
  <si>
    <t>5607A71715A70</t>
  </si>
  <si>
    <t>NCS S 7502-R</t>
  </si>
  <si>
    <t>5607A71761A70</t>
  </si>
  <si>
    <t>NCS S 5500-N</t>
  </si>
  <si>
    <t>5607A71768A70</t>
  </si>
  <si>
    <t>NCS S 8005-R80B</t>
  </si>
  <si>
    <t>5607A71769A70</t>
  </si>
  <si>
    <t>NCS S 4502-Y</t>
  </si>
  <si>
    <t>RAL 850-4</t>
  </si>
  <si>
    <t>5607A71772A70</t>
  </si>
  <si>
    <t>5607A71775A70</t>
  </si>
  <si>
    <t>NCS S 3502-B</t>
  </si>
  <si>
    <t>5607A71778A70</t>
  </si>
  <si>
    <t>NCS S 5000-N</t>
  </si>
  <si>
    <t>5607A71794A70</t>
  </si>
  <si>
    <t>NCS S 4502-G</t>
  </si>
  <si>
    <t>5607A71828A70</t>
  </si>
  <si>
    <t>5607A71829A70</t>
  </si>
  <si>
    <t>5607A71857A70</t>
  </si>
  <si>
    <t>5607A71864A70</t>
  </si>
  <si>
    <t>5607A71902A70</t>
  </si>
  <si>
    <t>NCS S 1502-B</t>
  </si>
  <si>
    <t>5607A71933A70</t>
  </si>
  <si>
    <t>NCS S 5010-G90Y</t>
  </si>
  <si>
    <t>5607A71934A70</t>
  </si>
  <si>
    <t>NCS S 8502-R</t>
  </si>
  <si>
    <t>5607A71982A70</t>
  </si>
  <si>
    <t>5607A71999A70</t>
  </si>
  <si>
    <t>5607A72048A70</t>
  </si>
  <si>
    <t>NCS S 6502-R</t>
  </si>
  <si>
    <t>5607A72203A70</t>
  </si>
  <si>
    <t>NCS S 1502-Y50R</t>
  </si>
  <si>
    <t>5607A72396A70</t>
  </si>
  <si>
    <t>5607A73130A70</t>
  </si>
  <si>
    <t>5607A74313A70</t>
  </si>
  <si>
    <t>NCS S 2002-Y50R</t>
  </si>
  <si>
    <t>Glossy NCS</t>
  </si>
  <si>
    <t>5607A74450A70</t>
  </si>
  <si>
    <t>NCS S 4500-N</t>
  </si>
  <si>
    <t>5607A74540A70</t>
  </si>
  <si>
    <t>5607A74620A70</t>
  </si>
  <si>
    <t>5607A75610A70</t>
  </si>
  <si>
    <t>NCS S 5502-R</t>
  </si>
  <si>
    <t>5607A75740A70</t>
  </si>
  <si>
    <t>NCS S 1502-R</t>
  </si>
  <si>
    <t>5607A76130A70</t>
  </si>
  <si>
    <t>5607A76140A70</t>
  </si>
  <si>
    <t>NCS S 2502-B</t>
  </si>
  <si>
    <t>5607A76440A70</t>
  </si>
  <si>
    <t>5607A76990A70</t>
  </si>
  <si>
    <t>5607A77080A70</t>
  </si>
  <si>
    <t>5607A77410A70</t>
  </si>
  <si>
    <t>5607A77460A70</t>
  </si>
  <si>
    <t>5607A77540A70</t>
  </si>
  <si>
    <t>5607A77550A70</t>
  </si>
  <si>
    <t>NCS S 7005-G80Y</t>
  </si>
  <si>
    <t>5607A77600A70</t>
  </si>
  <si>
    <t>5607A77610A70</t>
  </si>
  <si>
    <t>5607A77880A70</t>
  </si>
  <si>
    <t>5607A77910A70</t>
  </si>
  <si>
    <t>5607A78030A70</t>
  </si>
  <si>
    <t>NCS S 5502-B</t>
  </si>
  <si>
    <t>5607A78040A70</t>
  </si>
  <si>
    <t>NCS S 4502-B</t>
  </si>
  <si>
    <t>5607A78180A70</t>
  </si>
  <si>
    <t>NCS S 1502-G</t>
  </si>
  <si>
    <t>5607A78860A70</t>
  </si>
  <si>
    <t>5607A79100A70</t>
  </si>
  <si>
    <t>5607A79140A70</t>
  </si>
  <si>
    <t>NCS S 3005-Y50R</t>
  </si>
  <si>
    <t>5607A79550A70</t>
  </si>
  <si>
    <t>NCS S 5005-Y50R</t>
  </si>
  <si>
    <t>5607A81126A70</t>
  </si>
  <si>
    <t>NCS S 8010-Y50R</t>
  </si>
  <si>
    <t>5607A81152A70</t>
  </si>
  <si>
    <t>NCS S 8005-Y50R</t>
  </si>
  <si>
    <t>5607A81233A70</t>
  </si>
  <si>
    <t>NCS S 8010-Y90R</t>
  </si>
  <si>
    <t>5607A81252A70</t>
  </si>
  <si>
    <t>IGP 81252 N</t>
  </si>
  <si>
    <t>ca. NCS S 5040-Y80R</t>
  </si>
  <si>
    <t>5607A81263A70</t>
  </si>
  <si>
    <t>5607A81312A70</t>
  </si>
  <si>
    <t>IGP 81312 N</t>
  </si>
  <si>
    <t>ca. NCS S 8010-Y10R</t>
  </si>
  <si>
    <t>5607A86130A70</t>
  </si>
  <si>
    <t>5607A86970A70</t>
  </si>
  <si>
    <t>NCS S 7010-Y50R</t>
  </si>
  <si>
    <t>5607A87140A70</t>
  </si>
  <si>
    <t>5607A87380A70</t>
  </si>
  <si>
    <t>NCS S 6005-Y50R</t>
  </si>
  <si>
    <t>5607A88260A70</t>
  </si>
  <si>
    <t>NCS S 6010-Y50R</t>
  </si>
  <si>
    <t>Argolite 299</t>
  </si>
  <si>
    <t>5607A89150A70</t>
  </si>
  <si>
    <t>NCS S 8505-Y80R</t>
  </si>
  <si>
    <t>5607A89480A70</t>
  </si>
  <si>
    <t>5607A91031A70</t>
  </si>
  <si>
    <t>NCS S 0502-Y50R</t>
  </si>
  <si>
    <t>SKS FN.02.88</t>
  </si>
  <si>
    <t>5607A91033A70</t>
  </si>
  <si>
    <t>NCS S 1002-B</t>
  </si>
  <si>
    <t>RAL 860-1</t>
  </si>
  <si>
    <t>5607A91086A70</t>
  </si>
  <si>
    <t>5607A91130A70</t>
  </si>
  <si>
    <t>5607A91743A70</t>
  </si>
  <si>
    <t>NCS S 0300-N</t>
  </si>
  <si>
    <t>5607A93250A70</t>
  </si>
  <si>
    <t>5607A93520A70</t>
  </si>
  <si>
    <t>5607A94090A70</t>
  </si>
  <si>
    <t>5607A95080A70</t>
  </si>
  <si>
    <t>5607A97110A70</t>
  </si>
  <si>
    <t>5607A97850A70</t>
  </si>
  <si>
    <t>NCS S 1002-R</t>
  </si>
  <si>
    <t>591TA60050R10</t>
  </si>
  <si>
    <t>591TA80030R10</t>
  </si>
  <si>
    <t>591TA80190R10</t>
  </si>
  <si>
    <t>591TA90100R10</t>
  </si>
  <si>
    <t>591TA90110R10</t>
  </si>
  <si>
    <t>591TA90160R10</t>
  </si>
  <si>
    <t>White Sand</t>
  </si>
  <si>
    <t>591TA70350R10</t>
  </si>
  <si>
    <t>5603A70000A10</t>
  </si>
  <si>
    <t>5603A70010A10</t>
  </si>
  <si>
    <t>5603A70020A10</t>
  </si>
  <si>
    <t>5603A70030A10</t>
  </si>
  <si>
    <t>5603A70040A10</t>
  </si>
  <si>
    <t>5603A70050A10</t>
  </si>
  <si>
    <t>5603A70060A10</t>
  </si>
  <si>
    <t>5603A70080A10</t>
  </si>
  <si>
    <t>RAL 7008 HR</t>
  </si>
  <si>
    <t>5603A70090A10</t>
  </si>
  <si>
    <t>5603A70100A10</t>
  </si>
  <si>
    <t>5603A70110A10</t>
  </si>
  <si>
    <t>5603A70130A10</t>
  </si>
  <si>
    <t>5603A70150A10</t>
  </si>
  <si>
    <t>5603A70210A10</t>
  </si>
  <si>
    <t>5603A70220A10</t>
  </si>
  <si>
    <t>5603A70230A10</t>
  </si>
  <si>
    <t>5603A70260A10</t>
  </si>
  <si>
    <t>5603A70300A10</t>
  </si>
  <si>
    <t>5603A70310A10</t>
  </si>
  <si>
    <t>5603A70320A10</t>
  </si>
  <si>
    <t>5603A70330A10</t>
  </si>
  <si>
    <t>5603A70340A10</t>
  </si>
  <si>
    <t>RAL 7034 HR</t>
  </si>
  <si>
    <t>5603A70360A10</t>
  </si>
  <si>
    <t>5603A70370A10</t>
  </si>
  <si>
    <t>5603A70380A10</t>
  </si>
  <si>
    <t>5603A70400A10</t>
  </si>
  <si>
    <t>5603A70420A10</t>
  </si>
  <si>
    <t>5603A70430A10</t>
  </si>
  <si>
    <t>5603A70440A10</t>
  </si>
  <si>
    <t>5603A70450A10</t>
  </si>
  <si>
    <t>5603A70460A10</t>
  </si>
  <si>
    <t>5603A70470A10</t>
  </si>
  <si>
    <t>5603A80000A10</t>
  </si>
  <si>
    <t>RAL 8000 HR</t>
  </si>
  <si>
    <t>5603A80020A10</t>
  </si>
  <si>
    <t>5603A80030A10</t>
  </si>
  <si>
    <t>5603A80040A10</t>
  </si>
  <si>
    <t>5603A80070A10</t>
  </si>
  <si>
    <t>5603A80080A10</t>
  </si>
  <si>
    <t>5603A80110A10</t>
  </si>
  <si>
    <t>5603A80120A10</t>
  </si>
  <si>
    <t>5603A80140A10</t>
  </si>
  <si>
    <t>5603A80150A10</t>
  </si>
  <si>
    <t>5603A80160A10</t>
  </si>
  <si>
    <t>5603A80170A10</t>
  </si>
  <si>
    <t>5603A80190A10</t>
  </si>
  <si>
    <t>5603A80220A10</t>
  </si>
  <si>
    <t>5603A80250A10</t>
  </si>
  <si>
    <t>5603A80280A10</t>
  </si>
  <si>
    <t>5603A90010A10</t>
  </si>
  <si>
    <t>5603A90020A10</t>
  </si>
  <si>
    <t>5603A90030A10</t>
  </si>
  <si>
    <t>5603A90040A10</t>
  </si>
  <si>
    <t>5603A90050A10</t>
  </si>
  <si>
    <t>5603A90100A10</t>
  </si>
  <si>
    <t>5603A90110A10</t>
  </si>
  <si>
    <t>5603A90160A10</t>
  </si>
  <si>
    <t>5603A90170A10</t>
  </si>
  <si>
    <t>591TA80170R10</t>
  </si>
  <si>
    <t>591TA90050R10</t>
  </si>
  <si>
    <t>5603A60050A10</t>
  </si>
  <si>
    <t>5607A60050A70</t>
  </si>
  <si>
    <t>5603A70120A10</t>
  </si>
  <si>
    <t>5603A70160A10</t>
  </si>
  <si>
    <t>5603A70350A10</t>
  </si>
  <si>
    <t>5603A70390A10</t>
  </si>
  <si>
    <t>5607A70000A70</t>
  </si>
  <si>
    <t>5607A70010A70</t>
  </si>
  <si>
    <t>5607A70020A70</t>
  </si>
  <si>
    <t>5607A70030A70</t>
  </si>
  <si>
    <t>RAL 7003 GL</t>
  </si>
  <si>
    <t>5607A70040A70</t>
  </si>
  <si>
    <t>RAL 7004 GL</t>
  </si>
  <si>
    <t>5607A70050A70</t>
  </si>
  <si>
    <t>5607A70060A70</t>
  </si>
  <si>
    <t>5607A70080A70</t>
  </si>
  <si>
    <t>5607A70090A70</t>
  </si>
  <si>
    <t>RAL 7009 GL</t>
  </si>
  <si>
    <t>5607A70100A70</t>
  </si>
  <si>
    <t>RAL 7010 GL</t>
  </si>
  <si>
    <t>5607A70110A70</t>
  </si>
  <si>
    <t>5607A70130A70</t>
  </si>
  <si>
    <t>RAL 7013 GL</t>
  </si>
  <si>
    <t>5607A70150A70</t>
  </si>
  <si>
    <t>RAL 7015 GL</t>
  </si>
  <si>
    <t>5607A70210A70</t>
  </si>
  <si>
    <t>5607A70220A70</t>
  </si>
  <si>
    <t>5607A70230A70</t>
  </si>
  <si>
    <t>RAL 7023 GL</t>
  </si>
  <si>
    <t>5607A70260A70</t>
  </si>
  <si>
    <t>RAL 7026 GL</t>
  </si>
  <si>
    <t>5607A70300A70</t>
  </si>
  <si>
    <t>RAL 7030 GL</t>
  </si>
  <si>
    <t>5607A70310A70</t>
  </si>
  <si>
    <t>RAL 7031 GL</t>
  </si>
  <si>
    <t>5607A70320A70</t>
  </si>
  <si>
    <t>RAL 7032 GL</t>
  </si>
  <si>
    <t>5607A70330A70</t>
  </si>
  <si>
    <t>RAL 7033 GL</t>
  </si>
  <si>
    <t>5607A70340A70</t>
  </si>
  <si>
    <t>5607A70360A70</t>
  </si>
  <si>
    <t>RAL 7036 GL</t>
  </si>
  <si>
    <t>5607A70370A70</t>
  </si>
  <si>
    <t>5607A70390A70</t>
  </si>
  <si>
    <t>RAL 7039 GL</t>
  </si>
  <si>
    <t>5607A70400A70</t>
  </si>
  <si>
    <t>RAL 7040 GL</t>
  </si>
  <si>
    <t>5607A70420A70</t>
  </si>
  <si>
    <t>RAL 7042 GL</t>
  </si>
  <si>
    <t>RAL 830-3</t>
  </si>
  <si>
    <t>5607A70430A70</t>
  </si>
  <si>
    <t>RAL 7043 GL</t>
  </si>
  <si>
    <t>5607A70440A70</t>
  </si>
  <si>
    <t>RAL 7044 GL</t>
  </si>
  <si>
    <t>5607A70450A70</t>
  </si>
  <si>
    <t>RAL 7045 GL</t>
  </si>
  <si>
    <t>5607A70460A70</t>
  </si>
  <si>
    <t>RAL 7046 GL</t>
  </si>
  <si>
    <t>5607A70470A70</t>
  </si>
  <si>
    <t>RAL 7047 GL</t>
  </si>
  <si>
    <t>5607A80000A70</t>
  </si>
  <si>
    <t>RAL 8000 GL</t>
  </si>
  <si>
    <t>5607A80010A70</t>
  </si>
  <si>
    <t>RAL 8001 GL</t>
  </si>
  <si>
    <t>5607A80020A70</t>
  </si>
  <si>
    <t>RAL 8002 GL</t>
  </si>
  <si>
    <t>5607A80030A70</t>
  </si>
  <si>
    <t>RAL 8003 GL</t>
  </si>
  <si>
    <t>5607A80040A70</t>
  </si>
  <si>
    <t>RAL 8004 GL</t>
  </si>
  <si>
    <t>5607A80070A70</t>
  </si>
  <si>
    <t>RAL 8007 GL</t>
  </si>
  <si>
    <t>5607A80080A70</t>
  </si>
  <si>
    <t>RAL 8008 GL</t>
  </si>
  <si>
    <t>5607A80110A70</t>
  </si>
  <si>
    <t>RAL 8011 GL</t>
  </si>
  <si>
    <t>5607A80120A70</t>
  </si>
  <si>
    <t>RAL 8012 GL</t>
  </si>
  <si>
    <t>5607A80140A70</t>
  </si>
  <si>
    <t>RAL 8014 GL</t>
  </si>
  <si>
    <t>5607A80150A70</t>
  </si>
  <si>
    <t>RAL 8015 GL</t>
  </si>
  <si>
    <t>5607A80160A70</t>
  </si>
  <si>
    <t>RAL 8016 GL</t>
  </si>
  <si>
    <t>5607A80170A70</t>
  </si>
  <si>
    <t>RAL 8017 GL</t>
  </si>
  <si>
    <t>5607A80190A70</t>
  </si>
  <si>
    <t>RAL 8019 GL</t>
  </si>
  <si>
    <t>5607A80220A70</t>
  </si>
  <si>
    <t>5607A80230A70</t>
  </si>
  <si>
    <t>RAL 8023 GL</t>
  </si>
  <si>
    <t>5607A80250A70</t>
  </si>
  <si>
    <t>RAL 8025 GL</t>
  </si>
  <si>
    <t>5607A80280A70</t>
  </si>
  <si>
    <t>RAL 8028 GL</t>
  </si>
  <si>
    <t>5607A90010A70</t>
  </si>
  <si>
    <t>5607A90020A70</t>
  </si>
  <si>
    <t>RAL 9002 GL</t>
  </si>
  <si>
    <t>5607A90030A70</t>
  </si>
  <si>
    <t>5607A90040A70</t>
  </si>
  <si>
    <t>5607A90050A70</t>
  </si>
  <si>
    <t>5607A90100A70</t>
  </si>
  <si>
    <t>5607A90110A70</t>
  </si>
  <si>
    <t>5607A90160A70</t>
  </si>
  <si>
    <t>5607A90170A70</t>
  </si>
  <si>
    <t>RAL 9017 GL</t>
  </si>
  <si>
    <t>5607A90180A70</t>
  </si>
  <si>
    <t>RAL 9018 GL</t>
  </si>
  <si>
    <t>5607A70120A70</t>
  </si>
  <si>
    <t>5607A70160A70</t>
  </si>
  <si>
    <t>5607A70350A70</t>
  </si>
  <si>
    <t>5607A70380A70</t>
  </si>
  <si>
    <t>RAL 7038 GL</t>
  </si>
  <si>
    <t>sans finition de surface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</si>
</sst>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 &quot;SFr.&quot;\ * #,##0.00_ ;_ &quot;SFr.&quot;\ * \-#,##0.00_ ;_ &quot;SFr.&quot;\ * &quot;-&quot;??_ ;_ @_ "/>
    <numFmt numFmtId="165" formatCode="&quot;SFr.&quot;\ #,##0.00"/>
    <numFmt numFmtId="166" formatCode="0.000"/>
    <numFmt numFmtId="167" formatCode="#,##0_ ;\-#,##0\ "/>
    <numFmt numFmtId="168" formatCode="0.0"/>
    <numFmt numFmtId="169" formatCode="&quot;SFr.&quot;\ #,##0.00;&quot;SFr.&quot;\ \-#,##0.00;;@"/>
    <numFmt numFmtId="170" formatCode="[$-F800]dddd\,\ mmmm\ dd\,\ yyyy"/>
  </numFmts>
  <fonts count="26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sz val="10"/>
      <color theme="0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2"/>
      <name val="Arial"/>
      <family val="2"/>
    </font>
    <font>
      <b/>
      <sz val="10"/>
      <color rgb="FFFA7D00"/>
      <name val="Arial"/>
      <family val="2"/>
    </font>
    <font>
      <u/>
      <sz val="10"/>
      <color theme="10"/>
      <name val="Arial"/>
      <family val="2"/>
    </font>
    <font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6"/>
      <name val="Arial"/>
      <family val="2"/>
    </font>
    <font>
      <sz val="8"/>
      <name val="Arial"/>
    </font>
    <font>
      <sz val="10"/>
      <name val="Arial"/>
    </font>
    <font>
      <b/>
      <sz val="14"/>
      <name val="Arial"/>
      <family val="2"/>
    </font>
    <font>
      <sz val="10"/>
      <color theme="0"/>
      <name val="Arial"/>
    </font>
    <font>
      <b/>
      <sz val="10"/>
      <name val="Arial"/>
    </font>
    <font>
      <u/>
      <sz val="8"/>
      <name val="Arial"/>
      <family val="2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</patternFill>
    </fill>
    <fill>
      <patternFill patternType="solid">
        <fgColor rgb="FFFFD966"/>
        <bgColor rgb="FF000000"/>
      </patternFill>
    </fill>
    <fill>
      <patternFill patternType="solid">
        <fgColor rgb="FFFFFF00"/>
        <bgColor rgb="FF000000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 style="thin">
        <color rgb="FFB2B2B2"/>
      </left>
      <right style="thin">
        <color rgb="FFB2B2B2"/>
      </right>
      <top/>
      <bottom style="thin">
        <color rgb="FF3F3F3F"/>
      </bottom>
      <diagonal/>
    </border>
    <border>
      <left/>
      <right/>
      <top/>
      <bottom style="double">
        <color indexed="64"/>
      </bottom>
      <diagonal/>
    </border>
  </borders>
  <cellStyleXfs count="9">
    <xf numFmtId="0" fontId="0" fillId="0" borderId="0"/>
    <xf numFmtId="164" fontId="3" fillId="0" borderId="0" applyFont="0" applyFill="0" applyBorder="0" applyAlignment="0" applyProtection="0"/>
    <xf numFmtId="0" fontId="7" fillId="3" borderId="3" applyNumberFormat="0" applyAlignment="0" applyProtection="0"/>
    <xf numFmtId="0" fontId="8" fillId="4" borderId="4" applyNumberFormat="0" applyAlignment="0" applyProtection="0"/>
    <xf numFmtId="0" fontId="14" fillId="4" borderId="3" applyNumberFormat="0" applyAlignment="0" applyProtection="0"/>
    <xf numFmtId="0" fontId="15" fillId="0" borderId="0" applyNumberFormat="0" applyFill="0" applyBorder="0" applyAlignment="0" applyProtection="0"/>
    <xf numFmtId="0" fontId="16" fillId="0" borderId="0"/>
    <xf numFmtId="9" fontId="20" fillId="0" borderId="0" applyFont="0" applyFill="0" applyBorder="0" applyAlignment="0" applyProtection="0"/>
    <xf numFmtId="0" fontId="20" fillId="14" borderId="8" applyNumberFormat="0" applyFont="0" applyAlignment="0" applyProtection="0"/>
  </cellStyleXfs>
  <cellXfs count="164">
    <xf numFmtId="0" fontId="0" fillId="0" borderId="0" xfId="0"/>
    <xf numFmtId="0" fontId="0" fillId="0" borderId="2" xfId="0" applyBorder="1"/>
    <xf numFmtId="0" fontId="0" fillId="0" borderId="2" xfId="0" applyBorder="1" applyAlignment="1">
      <alignment wrapText="1"/>
    </xf>
    <xf numFmtId="0" fontId="3" fillId="0" borderId="0" xfId="0" applyFont="1"/>
    <xf numFmtId="0" fontId="3" fillId="0" borderId="2" xfId="0" applyFont="1" applyBorder="1"/>
    <xf numFmtId="0" fontId="3" fillId="0" borderId="2" xfId="0" applyFont="1" applyBorder="1" applyAlignment="1">
      <alignment wrapText="1"/>
    </xf>
    <xf numFmtId="0" fontId="0" fillId="0" borderId="2" xfId="1" applyNumberFormat="1" applyFont="1" applyBorder="1"/>
    <xf numFmtId="0" fontId="4" fillId="0" borderId="0" xfId="0" applyFont="1"/>
    <xf numFmtId="0" fontId="10" fillId="0" borderId="0" xfId="0" applyFont="1"/>
    <xf numFmtId="0" fontId="11" fillId="5" borderId="0" xfId="0" applyFont="1" applyFill="1"/>
    <xf numFmtId="0" fontId="12" fillId="5" borderId="0" xfId="0" applyFont="1" applyFill="1"/>
    <xf numFmtId="0" fontId="0" fillId="5" borderId="0" xfId="0" applyFill="1"/>
    <xf numFmtId="0" fontId="11" fillId="6" borderId="0" xfId="0" applyFont="1" applyFill="1"/>
    <xf numFmtId="0" fontId="12" fillId="6" borderId="0" xfId="0" applyFont="1" applyFill="1"/>
    <xf numFmtId="0" fontId="0" fillId="6" borderId="0" xfId="0" applyFill="1"/>
    <xf numFmtId="0" fontId="11" fillId="7" borderId="0" xfId="0" applyFont="1" applyFill="1"/>
    <xf numFmtId="0" fontId="12" fillId="7" borderId="0" xfId="0" applyFont="1" applyFill="1"/>
    <xf numFmtId="0" fontId="0" fillId="7" borderId="0" xfId="0" applyFill="1"/>
    <xf numFmtId="0" fontId="11" fillId="8" borderId="0" xfId="0" applyFont="1" applyFill="1"/>
    <xf numFmtId="0" fontId="12" fillId="8" borderId="0" xfId="0" applyFont="1" applyFill="1"/>
    <xf numFmtId="0" fontId="0" fillId="8" borderId="0" xfId="0" applyFill="1"/>
    <xf numFmtId="0" fontId="11" fillId="2" borderId="0" xfId="0" applyFont="1" applyFill="1"/>
    <xf numFmtId="0" fontId="12" fillId="2" borderId="0" xfId="0" applyFont="1" applyFill="1"/>
    <xf numFmtId="0" fontId="0" fillId="2" borderId="0" xfId="0" applyFill="1"/>
    <xf numFmtId="0" fontId="11" fillId="9" borderId="0" xfId="0" applyFont="1" applyFill="1"/>
    <xf numFmtId="0" fontId="12" fillId="9" borderId="0" xfId="0" applyFont="1" applyFill="1"/>
    <xf numFmtId="0" fontId="0" fillId="9" borderId="0" xfId="0" applyFill="1"/>
    <xf numFmtId="0" fontId="7" fillId="3" borderId="3" xfId="2" applyProtection="1">
      <protection locked="0"/>
    </xf>
    <xf numFmtId="0" fontId="0" fillId="10" borderId="0" xfId="0" applyFill="1"/>
    <xf numFmtId="0" fontId="0" fillId="0" borderId="0" xfId="0" applyAlignment="1">
      <alignment textRotation="90" wrapText="1"/>
    </xf>
    <xf numFmtId="0" fontId="7" fillId="3" borderId="3" xfId="2" applyAlignment="1" applyProtection="1">
      <protection locked="0"/>
    </xf>
    <xf numFmtId="0" fontId="13" fillId="0" borderId="0" xfId="0" applyFont="1" applyAlignment="1">
      <alignment vertical="top"/>
    </xf>
    <xf numFmtId="0" fontId="14" fillId="4" borderId="3" xfId="4" applyAlignment="1"/>
    <xf numFmtId="0" fontId="14" fillId="4" borderId="3" xfId="4" applyProtection="1">
      <protection locked="0"/>
    </xf>
    <xf numFmtId="0" fontId="3" fillId="0" borderId="0" xfId="0" applyFont="1" applyAlignment="1">
      <alignment vertical="top"/>
    </xf>
    <xf numFmtId="0" fontId="18" fillId="0" borderId="0" xfId="0" applyFont="1"/>
    <xf numFmtId="0" fontId="3" fillId="10" borderId="0" xfId="0" applyFont="1" applyFill="1" applyAlignment="1">
      <alignment horizontal="center"/>
    </xf>
    <xf numFmtId="0" fontId="8" fillId="4" borderId="4" xfId="3" applyAlignment="1">
      <alignment wrapText="1"/>
    </xf>
    <xf numFmtId="0" fontId="8" fillId="4" borderId="4" xfId="3" applyAlignment="1"/>
    <xf numFmtId="164" fontId="8" fillId="4" borderId="4" xfId="1" applyFont="1" applyFill="1" applyBorder="1"/>
    <xf numFmtId="0" fontId="4" fillId="10" borderId="0" xfId="0" applyFont="1" applyFill="1"/>
    <xf numFmtId="0" fontId="0" fillId="10" borderId="0" xfId="0" applyFill="1" applyAlignment="1">
      <alignment horizontal="center"/>
    </xf>
    <xf numFmtId="165" fontId="0" fillId="10" borderId="0" xfId="0" applyNumberFormat="1" applyFill="1"/>
    <xf numFmtId="0" fontId="14" fillId="4" borderId="3" xfId="4"/>
    <xf numFmtId="164" fontId="6" fillId="10" borderId="5" xfId="0" applyNumberFormat="1" applyFont="1" applyFill="1" applyBorder="1"/>
    <xf numFmtId="164" fontId="6" fillId="10" borderId="6" xfId="0" applyNumberFormat="1" applyFont="1" applyFill="1" applyBorder="1"/>
    <xf numFmtId="0" fontId="3" fillId="0" borderId="0" xfId="0" applyFont="1" applyAlignment="1">
      <alignment horizontal="left" vertical="top" wrapText="1"/>
    </xf>
    <xf numFmtId="0" fontId="15" fillId="0" borderId="0" xfId="5" applyAlignment="1">
      <alignment vertical="top"/>
    </xf>
    <xf numFmtId="0" fontId="8" fillId="4" borderId="4" xfId="3" applyAlignment="1" applyProtection="1"/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0" fillId="10" borderId="0" xfId="0" applyFill="1" applyAlignment="1">
      <alignment horizontal="center" vertical="center"/>
    </xf>
    <xf numFmtId="0" fontId="8" fillId="11" borderId="2" xfId="3" applyFill="1" applyBorder="1" applyAlignment="1">
      <alignment horizontal="left" vertical="center"/>
    </xf>
    <xf numFmtId="0" fontId="15" fillId="0" borderId="0" xfId="5" applyAlignment="1">
      <alignment horizontal="center" vertical="center"/>
    </xf>
    <xf numFmtId="0" fontId="15" fillId="0" borderId="0" xfId="5" quotePrefix="1" applyAlignment="1">
      <alignment horizontal="center" vertical="center"/>
    </xf>
    <xf numFmtId="0" fontId="3" fillId="0" borderId="0" xfId="0" applyFont="1" applyAlignment="1">
      <alignment vertical="top" wrapText="1"/>
    </xf>
    <xf numFmtId="0" fontId="8" fillId="11" borderId="2" xfId="3" applyFill="1" applyBorder="1" applyAlignment="1">
      <alignment vertical="center"/>
    </xf>
    <xf numFmtId="0" fontId="8" fillId="4" borderId="2" xfId="3" applyBorder="1" applyAlignment="1">
      <alignment horizontal="right" vertical="center"/>
    </xf>
    <xf numFmtId="0" fontId="8" fillId="4" borderId="2" xfId="3" applyBorder="1" applyAlignment="1">
      <alignment vertical="center"/>
    </xf>
    <xf numFmtId="164" fontId="8" fillId="4" borderId="2" xfId="1" applyFont="1" applyFill="1" applyBorder="1" applyAlignment="1">
      <alignment vertical="center"/>
    </xf>
    <xf numFmtId="169" fontId="8" fillId="4" borderId="2" xfId="3" applyNumberFormat="1" applyBorder="1" applyAlignment="1">
      <alignment vertical="center"/>
    </xf>
    <xf numFmtId="0" fontId="8" fillId="11" borderId="2" xfId="3" applyFill="1" applyBorder="1" applyAlignment="1">
      <alignment horizontal="center" vertical="center"/>
    </xf>
    <xf numFmtId="0" fontId="8" fillId="4" borderId="2" xfId="3" applyBorder="1" applyAlignment="1">
      <alignment horizontal="center" vertical="center"/>
    </xf>
    <xf numFmtId="0" fontId="7" fillId="3" borderId="3" xfId="2" applyAlignment="1" applyProtection="1">
      <alignment horizontal="center"/>
      <protection locked="0"/>
    </xf>
    <xf numFmtId="0" fontId="0" fillId="12" borderId="0" xfId="0" applyFill="1"/>
    <xf numFmtId="0" fontId="18" fillId="12" borderId="0" xfId="0" applyFont="1" applyFill="1"/>
    <xf numFmtId="0" fontId="13" fillId="0" borderId="0" xfId="0" applyFont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6" fillId="0" borderId="0" xfId="0" applyFont="1"/>
    <xf numFmtId="0" fontId="0" fillId="0" borderId="7" xfId="0" applyBorder="1" applyAlignment="1">
      <alignment vertical="top"/>
    </xf>
    <xf numFmtId="0" fontId="21" fillId="0" borderId="0" xfId="0" applyFont="1"/>
    <xf numFmtId="164" fontId="12" fillId="5" borderId="0" xfId="1" applyFont="1" applyFill="1"/>
    <xf numFmtId="164" fontId="12" fillId="6" borderId="0" xfId="1" applyFont="1" applyFill="1"/>
    <xf numFmtId="164" fontId="12" fillId="7" borderId="0" xfId="1" applyFont="1" applyFill="1"/>
    <xf numFmtId="164" fontId="12" fillId="8" borderId="0" xfId="1" applyFont="1" applyFill="1"/>
    <xf numFmtId="164" fontId="12" fillId="2" borderId="0" xfId="1" applyFont="1" applyFill="1"/>
    <xf numFmtId="164" fontId="12" fillId="9" borderId="0" xfId="1" applyFont="1" applyFill="1"/>
    <xf numFmtId="164" fontId="8" fillId="4" borderId="4" xfId="3" applyNumberFormat="1" applyAlignment="1">
      <alignment horizontal="center" wrapText="1"/>
    </xf>
    <xf numFmtId="0" fontId="9" fillId="10" borderId="0" xfId="0" applyFont="1" applyFill="1" applyAlignment="1">
      <alignment horizontal="center"/>
    </xf>
    <xf numFmtId="14" fontId="0" fillId="10" borderId="0" xfId="0" applyNumberFormat="1" applyFill="1" applyAlignment="1">
      <alignment horizontal="left"/>
    </xf>
    <xf numFmtId="0" fontId="3" fillId="10" borderId="0" xfId="0" applyFont="1" applyFill="1" applyAlignment="1">
      <alignment horizontal="right"/>
    </xf>
    <xf numFmtId="0" fontId="22" fillId="10" borderId="0" xfId="0" applyFont="1" applyFill="1" applyAlignment="1">
      <alignment horizontal="center"/>
    </xf>
    <xf numFmtId="0" fontId="7" fillId="3" borderId="3" xfId="2" applyAlignment="1" applyProtection="1">
      <alignment horizontal="right"/>
      <protection locked="0"/>
    </xf>
    <xf numFmtId="14" fontId="7" fillId="3" borderId="3" xfId="2" applyNumberFormat="1" applyProtection="1">
      <protection locked="0"/>
    </xf>
    <xf numFmtId="0" fontId="0" fillId="10" borderId="0" xfId="0" applyFill="1" applyAlignment="1">
      <alignment horizontal="right"/>
    </xf>
    <xf numFmtId="0" fontId="8" fillId="11" borderId="2" xfId="3" applyFill="1" applyBorder="1" applyAlignment="1">
      <alignment vertical="center" wrapText="1"/>
    </xf>
    <xf numFmtId="0" fontId="8" fillId="11" borderId="2" xfId="3" applyFill="1" applyBorder="1" applyAlignment="1">
      <alignment horizontal="center" vertical="center" wrapText="1"/>
    </xf>
    <xf numFmtId="170" fontId="3" fillId="0" borderId="0" xfId="7" applyNumberFormat="1" applyFont="1" applyAlignment="1">
      <alignment horizontal="left" vertical="top"/>
    </xf>
    <xf numFmtId="0" fontId="0" fillId="0" borderId="0" xfId="0" applyAlignment="1">
      <alignment horizontal="left" vertical="top"/>
    </xf>
    <xf numFmtId="0" fontId="2" fillId="0" borderId="0" xfId="0" applyFont="1"/>
    <xf numFmtId="0" fontId="2" fillId="13" borderId="0" xfId="0" applyFont="1" applyFill="1"/>
    <xf numFmtId="0" fontId="10" fillId="13" borderId="0" xfId="0" applyFont="1" applyFill="1"/>
    <xf numFmtId="168" fontId="0" fillId="0" borderId="0" xfId="0" applyNumberFormat="1"/>
    <xf numFmtId="0" fontId="0" fillId="0" borderId="0" xfId="0" quotePrefix="1"/>
    <xf numFmtId="0" fontId="1" fillId="0" borderId="0" xfId="0" applyFont="1" applyAlignment="1">
      <alignment wrapText="1"/>
    </xf>
    <xf numFmtId="0" fontId="6" fillId="0" borderId="0" xfId="0" applyFont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top"/>
    </xf>
    <xf numFmtId="0" fontId="3" fillId="0" borderId="0" xfId="0" applyFont="1" applyAlignment="1">
      <alignment horizontal="left" vertical="top"/>
    </xf>
    <xf numFmtId="0" fontId="7" fillId="3" borderId="3" xfId="2" applyAlignment="1" applyProtection="1">
      <alignment horizontal="left"/>
      <protection locked="0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8" fillId="4" borderId="9" xfId="3" applyBorder="1" applyAlignment="1">
      <alignment wrapText="1"/>
    </xf>
    <xf numFmtId="0" fontId="8" fillId="4" borderId="9" xfId="3" applyBorder="1" applyAlignment="1"/>
    <xf numFmtId="0" fontId="8" fillId="6" borderId="9" xfId="3" applyFill="1" applyBorder="1" applyAlignment="1">
      <alignment horizontal="left" wrapText="1"/>
    </xf>
    <xf numFmtId="0" fontId="0" fillId="0" borderId="7" xfId="0" applyBorder="1"/>
    <xf numFmtId="0" fontId="8" fillId="4" borderId="9" xfId="3" applyBorder="1" applyAlignment="1">
      <alignment horizontal="left"/>
    </xf>
    <xf numFmtId="0" fontId="8" fillId="4" borderId="9" xfId="3" applyBorder="1" applyAlignment="1">
      <alignment horizontal="left" wrapText="1"/>
    </xf>
    <xf numFmtId="0" fontId="8" fillId="4" borderId="4" xfId="3"/>
    <xf numFmtId="0" fontId="0" fillId="0" borderId="0" xfId="0" applyAlignment="1">
      <alignment wrapText="1"/>
    </xf>
    <xf numFmtId="0" fontId="15" fillId="0" borderId="0" xfId="5"/>
    <xf numFmtId="0" fontId="13" fillId="0" borderId="0" xfId="0" applyFont="1" applyAlignment="1">
      <alignment horizontal="left" vertical="center"/>
    </xf>
    <xf numFmtId="0" fontId="8" fillId="11" borderId="2" xfId="3" applyFill="1" applyBorder="1" applyAlignment="1">
      <alignment horizontal="left" vertical="center" wrapText="1"/>
    </xf>
    <xf numFmtId="0" fontId="1" fillId="0" borderId="0" xfId="0" applyFont="1"/>
    <xf numFmtId="0" fontId="1" fillId="13" borderId="0" xfId="0" applyFont="1" applyFill="1"/>
    <xf numFmtId="0" fontId="1" fillId="13" borderId="0" xfId="0" applyFont="1" applyFill="1" applyAlignment="1">
      <alignment wrapText="1"/>
    </xf>
    <xf numFmtId="166" fontId="1" fillId="0" borderId="0" xfId="0" applyNumberFormat="1" applyFont="1" applyProtection="1">
      <protection locked="0"/>
    </xf>
    <xf numFmtId="164" fontId="1" fillId="0" borderId="0" xfId="1" applyFont="1" applyFill="1" applyBorder="1" applyAlignment="1" applyProtection="1">
      <protection locked="0"/>
    </xf>
    <xf numFmtId="2" fontId="1" fillId="0" borderId="0" xfId="1" applyNumberFormat="1" applyFont="1" applyFill="1" applyBorder="1" applyAlignment="1" applyProtection="1">
      <protection locked="0"/>
    </xf>
    <xf numFmtId="0" fontId="1" fillId="0" borderId="0" xfId="1" applyNumberFormat="1" applyFont="1" applyFill="1" applyBorder="1" applyAlignment="1" applyProtection="1">
      <protection locked="0"/>
    </xf>
    <xf numFmtId="164" fontId="1" fillId="13" borderId="0" xfId="1" applyFont="1" applyFill="1" applyBorder="1" applyAlignment="1" applyProtection="1">
      <protection locked="0"/>
    </xf>
    <xf numFmtId="1" fontId="1" fillId="0" borderId="0" xfId="1" applyNumberFormat="1" applyFont="1" applyFill="1" applyBorder="1" applyAlignment="1" applyProtection="1">
      <protection locked="0"/>
    </xf>
    <xf numFmtId="164" fontId="1" fillId="0" borderId="0" xfId="0" applyNumberFormat="1" applyFont="1"/>
    <xf numFmtId="167" fontId="1" fillId="0" borderId="0" xfId="1" applyNumberFormat="1" applyFont="1" applyFill="1" applyBorder="1" applyAlignment="1" applyProtection="1">
      <protection locked="0"/>
    </xf>
    <xf numFmtId="164" fontId="1" fillId="13" borderId="0" xfId="0" applyNumberFormat="1" applyFont="1" applyFill="1"/>
    <xf numFmtId="164" fontId="1" fillId="0" borderId="0" xfId="1" applyFont="1" applyFill="1"/>
    <xf numFmtId="14" fontId="3" fillId="0" borderId="0" xfId="0" applyNumberFormat="1" applyFont="1" applyAlignment="1">
      <alignment horizontal="left" vertical="top"/>
    </xf>
    <xf numFmtId="164" fontId="0" fillId="10" borderId="0" xfId="0" applyNumberFormat="1" applyFill="1" applyAlignment="1">
      <alignment horizontal="center"/>
    </xf>
    <xf numFmtId="168" fontId="0" fillId="10" borderId="0" xfId="0" applyNumberFormat="1" applyFill="1" applyAlignment="1">
      <alignment horizontal="center"/>
    </xf>
    <xf numFmtId="0" fontId="3" fillId="10" borderId="0" xfId="0" applyFont="1" applyFill="1"/>
    <xf numFmtId="0" fontId="0" fillId="10" borderId="1" xfId="0" applyFill="1" applyBorder="1"/>
    <xf numFmtId="164" fontId="0" fillId="10" borderId="11" xfId="0" applyNumberFormat="1" applyFill="1" applyBorder="1" applyAlignment="1">
      <alignment horizontal="center"/>
    </xf>
    <xf numFmtId="9" fontId="0" fillId="10" borderId="11" xfId="1" applyNumberFormat="1" applyFont="1" applyFill="1" applyBorder="1" applyAlignment="1">
      <alignment horizontal="center"/>
    </xf>
    <xf numFmtId="0" fontId="5" fillId="10" borderId="0" xfId="0" applyFont="1" applyFill="1"/>
    <xf numFmtId="0" fontId="24" fillId="10" borderId="0" xfId="0" applyFont="1" applyFill="1"/>
    <xf numFmtId="2" fontId="5" fillId="10" borderId="0" xfId="0" applyNumberFormat="1" applyFont="1" applyFill="1" applyAlignment="1">
      <alignment horizontal="right"/>
    </xf>
    <xf numFmtId="2" fontId="5" fillId="10" borderId="0" xfId="0" applyNumberFormat="1" applyFont="1" applyFill="1"/>
    <xf numFmtId="0" fontId="0" fillId="10" borderId="0" xfId="0" applyFill="1" applyAlignment="1">
      <alignment wrapText="1"/>
    </xf>
    <xf numFmtId="1" fontId="9" fillId="10" borderId="0" xfId="1" applyNumberFormat="1" applyFont="1" applyFill="1" applyBorder="1" applyAlignment="1" applyProtection="1">
      <alignment horizontal="center"/>
      <protection locked="0"/>
    </xf>
    <xf numFmtId="0" fontId="17" fillId="15" borderId="0" xfId="0" applyFont="1" applyFill="1" applyAlignment="1">
      <alignment vertical="top"/>
    </xf>
    <xf numFmtId="0" fontId="17" fillId="15" borderId="0" xfId="0" applyFont="1" applyFill="1" applyAlignment="1">
      <alignment vertical="top" wrapText="1"/>
    </xf>
    <xf numFmtId="11" fontId="25" fillId="16" borderId="0" xfId="0" applyNumberFormat="1" applyFont="1" applyFill="1"/>
    <xf numFmtId="0" fontId="25" fillId="16" borderId="0" xfId="0" applyFont="1" applyFill="1"/>
    <xf numFmtId="0" fontId="25" fillId="0" borderId="0" xfId="0" applyFont="1"/>
    <xf numFmtId="11" fontId="25" fillId="0" borderId="0" xfId="0" applyNumberFormat="1" applyFont="1"/>
    <xf numFmtId="0" fontId="1" fillId="0" borderId="0" xfId="0" applyFont="1" applyAlignment="1">
      <alignment horizontal="center" wrapText="1"/>
    </xf>
    <xf numFmtId="0" fontId="0" fillId="10" borderId="0" xfId="0" applyFill="1" applyAlignment="1">
      <alignment horizontal="right"/>
    </xf>
    <xf numFmtId="0" fontId="8" fillId="11" borderId="5" xfId="3" applyFill="1" applyBorder="1" applyAlignment="1">
      <alignment horizontal="center" vertical="center"/>
    </xf>
    <xf numFmtId="0" fontId="8" fillId="11" borderId="6" xfId="3" applyFill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0" fillId="0" borderId="0" xfId="0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0" fillId="0" borderId="0" xfId="0" applyAlignment="1">
      <alignment vertical="top"/>
    </xf>
    <xf numFmtId="0" fontId="6" fillId="0" borderId="0" xfId="0" applyFont="1" applyAlignment="1">
      <alignment horizontal="left"/>
    </xf>
    <xf numFmtId="0" fontId="0" fillId="0" borderId="7" xfId="0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23" fillId="14" borderId="8" xfId="8" applyFont="1" applyAlignment="1">
      <alignment horizontal="center" vertical="center"/>
    </xf>
    <xf numFmtId="0" fontId="6" fillId="14" borderId="8" xfId="8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14" borderId="10" xfId="8" applyFont="1" applyBorder="1" applyAlignment="1">
      <alignment horizontal="center" vertical="center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/>
    </xf>
  </cellXfs>
  <cellStyles count="9">
    <cellStyle name="Ausgabe" xfId="3" builtinId="21"/>
    <cellStyle name="Berechnung" xfId="4" builtinId="22"/>
    <cellStyle name="Eingabe" xfId="2" builtinId="20"/>
    <cellStyle name="Link" xfId="5" builtinId="8"/>
    <cellStyle name="Notiz" xfId="8" builtinId="10"/>
    <cellStyle name="Prozent" xfId="7" builtinId="5"/>
    <cellStyle name="Standard" xfId="0" builtinId="0"/>
    <cellStyle name="Standard 2" xfId="6" xr:uid="{C35AFB10-21DF-458B-BDA4-A88AF9BBC720}"/>
    <cellStyle name="Währung" xfId="1" builtinId="4"/>
  </cellStyles>
  <dxfs count="47"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theme="7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1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 val="0"/>
        <i val="0"/>
        <strike val="0"/>
        <color theme="1"/>
      </font>
      <fill>
        <patternFill patternType="solid">
          <bgColor theme="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microsoft.com/office/2022/10/relationships/richValueRel" Target="richData/richValueRel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37" Type="http://schemas.microsoft.com/office/2017/06/relationships/rdRichValueTypes" Target="richData/rdRichValueTyp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microsoft.com/office/2017/06/relationships/rdRichValueStructure" Target="richData/rdrichvaluestructure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microsoft.com/office/2017/06/relationships/rdRichValue" Target="richData/rdrichvalue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3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9.png"/><Relationship Id="rId1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201770</xdr:colOff>
      <xdr:row>4</xdr:row>
      <xdr:rowOff>100262</xdr:rowOff>
    </xdr:from>
    <xdr:to>
      <xdr:col>20</xdr:col>
      <xdr:colOff>376000</xdr:colOff>
      <xdr:row>26</xdr:row>
      <xdr:rowOff>127392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C3C84740-604A-24F1-72B2-30DFB8B0B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7494" y="741946"/>
          <a:ext cx="3984230" cy="3556393"/>
        </a:xfrm>
        <a:prstGeom prst="rect">
          <a:avLst/>
        </a:prstGeom>
      </xdr:spPr>
    </xdr:pic>
    <xdr:clientData/>
  </xdr:twoCellAnchor>
  <xdr:twoCellAnchor editAs="oneCell">
    <xdr:from>
      <xdr:col>9</xdr:col>
      <xdr:colOff>275722</xdr:colOff>
      <xdr:row>4</xdr:row>
      <xdr:rowOff>9001</xdr:rowOff>
    </xdr:from>
    <xdr:to>
      <xdr:col>15</xdr:col>
      <xdr:colOff>216235</xdr:colOff>
      <xdr:row>19</xdr:row>
      <xdr:rowOff>15164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A1F7D7B1-E1BE-A88C-CC86-ADA3DCC40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09446" y="650685"/>
          <a:ext cx="4512513" cy="24124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ernstschweizerch.sharepoint.com/sites/210_1to1_Blechbearbeitung/Shared%20Documents/AVOR%20Blechbearbeitung/Blechvorkalkulation%20Excel/Alte%20Blechkalkulationsdateien/Blechkalkulation%20durch%20Partner%202025.xlsx" TargetMode="External"/><Relationship Id="rId1" Type="http://schemas.openxmlformats.org/officeDocument/2006/relationships/externalLinkPath" Target="/sites/210_1to1_Blechbearbeitung/Shared%20Documents/AVOR%20Blechbearbeitung/Blechvorkalkulation%20Excel/Alte%20Blechkalkulationsdateien/Blechkalkulation%20durch%20Partner%20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0;bersich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Übersicht"/>
      <sheetName val="Typauswahl"/>
      <sheetName val="Preis nach Arbeitsgängen"/>
      <sheetName val="FBL"/>
      <sheetName val="FMA"/>
      <sheetName val="Q2S"/>
      <sheetName val="Q1S"/>
      <sheetName val="Q90A"/>
      <sheetName val="Q90I"/>
      <sheetName val="QAVAR"/>
      <sheetName val="QA1SVAR"/>
      <sheetName val="QIVAR"/>
      <sheetName val="W90A"/>
      <sheetName val="W90I"/>
      <sheetName val="WAVAR"/>
      <sheetName val="WIVAR"/>
      <sheetName val="ZBLVAR"/>
      <sheetName val="ZBL135"/>
      <sheetName val="ZBL160"/>
      <sheetName val="UBL"/>
      <sheetName val="UBLASVAR"/>
      <sheetName val="SBL"/>
      <sheetName val="EBL"/>
      <sheetName val="EBLVAR"/>
      <sheetName val="Bilder"/>
      <sheetName val="SPEZ"/>
      <sheetName val="Preisfaktoren"/>
      <sheetName val="Biegeabzug"/>
    </sheetNames>
    <sheetDataSet>
      <sheetData sheetId="0">
        <row r="10">
          <cell r="AL10">
            <v>0.1066</v>
          </cell>
        </row>
      </sheetData>
      <sheetData sheetId="1" refreshError="1"/>
      <sheetData sheetId="2" refreshError="1"/>
      <sheetData sheetId="3">
        <row r="6">
          <cell r="X6">
            <v>0</v>
          </cell>
          <cell r="Y6">
            <v>0</v>
          </cell>
          <cell r="Z6" t="str">
            <v/>
          </cell>
          <cell r="AA6" t="e">
            <v>#VALUE!</v>
          </cell>
          <cell r="AB6">
            <v>0</v>
          </cell>
          <cell r="AC6">
            <v>0</v>
          </cell>
          <cell r="AD6" t="str">
            <v>einseitig</v>
          </cell>
          <cell r="AE6" t="str">
            <v/>
          </cell>
          <cell r="AF6">
            <v>0</v>
          </cell>
          <cell r="AG6">
            <v>0</v>
          </cell>
          <cell r="AM6">
            <v>4</v>
          </cell>
          <cell r="AN6">
            <v>0</v>
          </cell>
          <cell r="AO6">
            <v>0</v>
          </cell>
          <cell r="AP6">
            <v>0</v>
          </cell>
          <cell r="AQ6">
            <v>2</v>
          </cell>
          <cell r="AR6">
            <v>0</v>
          </cell>
          <cell r="AS6">
            <v>0</v>
          </cell>
          <cell r="AT6" t="str">
            <v>keine</v>
          </cell>
          <cell r="AV6" t="b">
            <v>0</v>
          </cell>
        </row>
        <row r="7">
          <cell r="X7">
            <v>0</v>
          </cell>
          <cell r="Y7">
            <v>0</v>
          </cell>
          <cell r="Z7" t="str">
            <v/>
          </cell>
          <cell r="AA7" t="e">
            <v>#VALUE!</v>
          </cell>
          <cell r="AB7">
            <v>0</v>
          </cell>
          <cell r="AC7">
            <v>0</v>
          </cell>
          <cell r="AD7" t="str">
            <v>einseitig</v>
          </cell>
          <cell r="AE7" t="str">
            <v/>
          </cell>
          <cell r="AF7">
            <v>0</v>
          </cell>
          <cell r="AG7">
            <v>0</v>
          </cell>
          <cell r="AM7">
            <v>4</v>
          </cell>
          <cell r="AN7">
            <v>0</v>
          </cell>
          <cell r="AO7">
            <v>0</v>
          </cell>
          <cell r="AP7">
            <v>0</v>
          </cell>
          <cell r="AQ7">
            <v>2</v>
          </cell>
          <cell r="AR7">
            <v>0</v>
          </cell>
          <cell r="AS7">
            <v>0</v>
          </cell>
          <cell r="AT7" t="str">
            <v>keine</v>
          </cell>
          <cell r="AV7" t="b">
            <v>0</v>
          </cell>
        </row>
        <row r="8">
          <cell r="X8">
            <v>0</v>
          </cell>
          <cell r="Y8">
            <v>0</v>
          </cell>
          <cell r="Z8" t="str">
            <v/>
          </cell>
          <cell r="AA8" t="e">
            <v>#VALUE!</v>
          </cell>
          <cell r="AB8">
            <v>0</v>
          </cell>
          <cell r="AC8">
            <v>0</v>
          </cell>
          <cell r="AD8" t="str">
            <v>einseitig</v>
          </cell>
          <cell r="AE8" t="str">
            <v/>
          </cell>
          <cell r="AF8">
            <v>0</v>
          </cell>
          <cell r="AG8">
            <v>0</v>
          </cell>
          <cell r="AM8">
            <v>4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0</v>
          </cell>
          <cell r="AS8">
            <v>0</v>
          </cell>
          <cell r="AT8" t="str">
            <v>keine</v>
          </cell>
          <cell r="AV8" t="b">
            <v>0</v>
          </cell>
        </row>
        <row r="9">
          <cell r="X9">
            <v>0</v>
          </cell>
          <cell r="Y9">
            <v>0</v>
          </cell>
          <cell r="Z9" t="str">
            <v/>
          </cell>
          <cell r="AA9" t="e">
            <v>#VALUE!</v>
          </cell>
          <cell r="AB9">
            <v>0</v>
          </cell>
          <cell r="AC9">
            <v>0</v>
          </cell>
          <cell r="AD9" t="str">
            <v>einseitig</v>
          </cell>
          <cell r="AE9" t="str">
            <v/>
          </cell>
          <cell r="AF9">
            <v>0</v>
          </cell>
          <cell r="AG9">
            <v>0</v>
          </cell>
          <cell r="AM9">
            <v>4</v>
          </cell>
          <cell r="AN9">
            <v>0</v>
          </cell>
          <cell r="AO9">
            <v>0</v>
          </cell>
          <cell r="AP9">
            <v>0</v>
          </cell>
          <cell r="AQ9">
            <v>2</v>
          </cell>
          <cell r="AR9">
            <v>0</v>
          </cell>
          <cell r="AS9">
            <v>0</v>
          </cell>
          <cell r="AT9" t="str">
            <v>keine</v>
          </cell>
          <cell r="AV9" t="b">
            <v>0</v>
          </cell>
        </row>
        <row r="10">
          <cell r="X10">
            <v>0</v>
          </cell>
          <cell r="Y10">
            <v>0</v>
          </cell>
          <cell r="Z10" t="str">
            <v/>
          </cell>
          <cell r="AA10" t="e">
            <v>#VALUE!</v>
          </cell>
          <cell r="AB10">
            <v>0</v>
          </cell>
          <cell r="AC10">
            <v>0</v>
          </cell>
          <cell r="AD10" t="str">
            <v>einseitig</v>
          </cell>
          <cell r="AE10" t="str">
            <v/>
          </cell>
          <cell r="AF10">
            <v>0</v>
          </cell>
          <cell r="AG10">
            <v>0</v>
          </cell>
          <cell r="AM10">
            <v>4</v>
          </cell>
          <cell r="AN10">
            <v>0</v>
          </cell>
          <cell r="AO10">
            <v>0</v>
          </cell>
          <cell r="AP10">
            <v>0</v>
          </cell>
          <cell r="AQ10">
            <v>2</v>
          </cell>
          <cell r="AR10">
            <v>0</v>
          </cell>
          <cell r="AS10">
            <v>0</v>
          </cell>
          <cell r="AT10" t="str">
            <v>keine</v>
          </cell>
          <cell r="AV10" t="b">
            <v>0</v>
          </cell>
        </row>
        <row r="11">
          <cell r="X11">
            <v>0</v>
          </cell>
          <cell r="Y11">
            <v>0</v>
          </cell>
          <cell r="Z11" t="str">
            <v/>
          </cell>
          <cell r="AA11" t="e">
            <v>#VALUE!</v>
          </cell>
          <cell r="AB11">
            <v>0</v>
          </cell>
          <cell r="AC11">
            <v>0</v>
          </cell>
          <cell r="AD11" t="str">
            <v>einseitig</v>
          </cell>
          <cell r="AE11" t="str">
            <v/>
          </cell>
          <cell r="AF11">
            <v>0</v>
          </cell>
          <cell r="AG11">
            <v>0</v>
          </cell>
          <cell r="AM11">
            <v>4</v>
          </cell>
          <cell r="AN11">
            <v>0</v>
          </cell>
          <cell r="AO11">
            <v>0</v>
          </cell>
          <cell r="AP11">
            <v>0</v>
          </cell>
          <cell r="AQ11">
            <v>2</v>
          </cell>
          <cell r="AR11">
            <v>0</v>
          </cell>
          <cell r="AS11">
            <v>0</v>
          </cell>
          <cell r="AT11" t="str">
            <v>keine</v>
          </cell>
          <cell r="AV11" t="b">
            <v>0</v>
          </cell>
        </row>
        <row r="12">
          <cell r="X12">
            <v>0</v>
          </cell>
          <cell r="Y12">
            <v>0</v>
          </cell>
          <cell r="Z12" t="str">
            <v/>
          </cell>
          <cell r="AA12" t="e">
            <v>#VALUE!</v>
          </cell>
          <cell r="AB12">
            <v>0</v>
          </cell>
          <cell r="AC12">
            <v>0</v>
          </cell>
          <cell r="AD12" t="str">
            <v>einseitig</v>
          </cell>
          <cell r="AE12" t="str">
            <v/>
          </cell>
          <cell r="AF12">
            <v>0</v>
          </cell>
          <cell r="AG12">
            <v>0</v>
          </cell>
          <cell r="AM12">
            <v>4</v>
          </cell>
          <cell r="AN12">
            <v>0</v>
          </cell>
          <cell r="AO12">
            <v>0</v>
          </cell>
          <cell r="AP12">
            <v>0</v>
          </cell>
          <cell r="AQ12">
            <v>2</v>
          </cell>
          <cell r="AR12">
            <v>0</v>
          </cell>
          <cell r="AS12">
            <v>0</v>
          </cell>
          <cell r="AT12" t="str">
            <v>keine</v>
          </cell>
          <cell r="AV12" t="b">
            <v>0</v>
          </cell>
        </row>
        <row r="13">
          <cell r="X13">
            <v>0</v>
          </cell>
          <cell r="Y13">
            <v>0</v>
          </cell>
          <cell r="Z13" t="str">
            <v/>
          </cell>
          <cell r="AA13" t="e">
            <v>#VALUE!</v>
          </cell>
          <cell r="AB13">
            <v>0</v>
          </cell>
          <cell r="AC13">
            <v>0</v>
          </cell>
          <cell r="AD13" t="str">
            <v>einseitig</v>
          </cell>
          <cell r="AE13" t="str">
            <v/>
          </cell>
          <cell r="AF13">
            <v>0</v>
          </cell>
          <cell r="AG13">
            <v>0</v>
          </cell>
          <cell r="AM13">
            <v>4</v>
          </cell>
          <cell r="AN13">
            <v>0</v>
          </cell>
          <cell r="AO13">
            <v>0</v>
          </cell>
          <cell r="AP13">
            <v>0</v>
          </cell>
          <cell r="AQ13">
            <v>2</v>
          </cell>
          <cell r="AR13">
            <v>0</v>
          </cell>
          <cell r="AS13">
            <v>0</v>
          </cell>
          <cell r="AT13" t="str">
            <v>keine</v>
          </cell>
          <cell r="AV13" t="b">
            <v>0</v>
          </cell>
        </row>
        <row r="14">
          <cell r="X14">
            <v>0</v>
          </cell>
          <cell r="Y14">
            <v>0</v>
          </cell>
          <cell r="Z14" t="str">
            <v/>
          </cell>
          <cell r="AA14" t="e">
            <v>#VALUE!</v>
          </cell>
          <cell r="AB14">
            <v>0</v>
          </cell>
          <cell r="AC14">
            <v>0</v>
          </cell>
          <cell r="AD14" t="str">
            <v>einseitig</v>
          </cell>
          <cell r="AE14" t="str">
            <v/>
          </cell>
          <cell r="AF14">
            <v>0</v>
          </cell>
          <cell r="AG14">
            <v>0</v>
          </cell>
          <cell r="AM14">
            <v>4</v>
          </cell>
          <cell r="AN14">
            <v>0</v>
          </cell>
          <cell r="AO14">
            <v>0</v>
          </cell>
          <cell r="AP14">
            <v>0</v>
          </cell>
          <cell r="AQ14">
            <v>2</v>
          </cell>
          <cell r="AR14">
            <v>0</v>
          </cell>
          <cell r="AS14">
            <v>0</v>
          </cell>
          <cell r="AT14" t="str">
            <v>keine</v>
          </cell>
          <cell r="AV14" t="b">
            <v>0</v>
          </cell>
        </row>
        <row r="15">
          <cell r="X15">
            <v>0</v>
          </cell>
          <cell r="Y15">
            <v>0</v>
          </cell>
          <cell r="Z15" t="str">
            <v/>
          </cell>
          <cell r="AA15" t="e">
            <v>#VALUE!</v>
          </cell>
          <cell r="AB15">
            <v>0</v>
          </cell>
          <cell r="AC15">
            <v>0</v>
          </cell>
          <cell r="AD15" t="str">
            <v>einseitig</v>
          </cell>
          <cell r="AE15" t="str">
            <v/>
          </cell>
          <cell r="AF15">
            <v>0</v>
          </cell>
          <cell r="AG15">
            <v>0</v>
          </cell>
          <cell r="AM15">
            <v>4</v>
          </cell>
          <cell r="AN15">
            <v>0</v>
          </cell>
          <cell r="AO15">
            <v>0</v>
          </cell>
          <cell r="AP15">
            <v>0</v>
          </cell>
          <cell r="AQ15">
            <v>2</v>
          </cell>
          <cell r="AR15">
            <v>0</v>
          </cell>
          <cell r="AS15">
            <v>0</v>
          </cell>
          <cell r="AT15" t="str">
            <v>keine</v>
          </cell>
          <cell r="AV15" t="b">
            <v>0</v>
          </cell>
        </row>
        <row r="16">
          <cell r="X16">
            <v>0</v>
          </cell>
          <cell r="Y16">
            <v>0</v>
          </cell>
          <cell r="Z16" t="str">
            <v/>
          </cell>
          <cell r="AA16" t="e">
            <v>#VALUE!</v>
          </cell>
          <cell r="AB16">
            <v>0</v>
          </cell>
          <cell r="AC16">
            <v>0</v>
          </cell>
          <cell r="AD16" t="str">
            <v>einseitig</v>
          </cell>
          <cell r="AE16" t="str">
            <v/>
          </cell>
          <cell r="AF16">
            <v>0</v>
          </cell>
          <cell r="AG16">
            <v>0</v>
          </cell>
          <cell r="AM16">
            <v>4</v>
          </cell>
          <cell r="AN16">
            <v>0</v>
          </cell>
          <cell r="AO16">
            <v>0</v>
          </cell>
          <cell r="AP16">
            <v>0</v>
          </cell>
          <cell r="AQ16">
            <v>2</v>
          </cell>
          <cell r="AR16">
            <v>0</v>
          </cell>
          <cell r="AS16">
            <v>0</v>
          </cell>
          <cell r="AT16" t="str">
            <v>keine</v>
          </cell>
          <cell r="AV16" t="b">
            <v>0</v>
          </cell>
        </row>
        <row r="17">
          <cell r="X17">
            <v>0</v>
          </cell>
          <cell r="Y17">
            <v>0</v>
          </cell>
          <cell r="Z17" t="str">
            <v/>
          </cell>
          <cell r="AA17" t="e">
            <v>#VALUE!</v>
          </cell>
          <cell r="AB17">
            <v>0</v>
          </cell>
          <cell r="AC17">
            <v>0</v>
          </cell>
          <cell r="AD17" t="str">
            <v>einseitig</v>
          </cell>
          <cell r="AE17" t="str">
            <v/>
          </cell>
          <cell r="AF17">
            <v>0</v>
          </cell>
          <cell r="AG17">
            <v>0</v>
          </cell>
          <cell r="AM17">
            <v>4</v>
          </cell>
          <cell r="AN17">
            <v>0</v>
          </cell>
          <cell r="AO17">
            <v>0</v>
          </cell>
          <cell r="AP17">
            <v>0</v>
          </cell>
          <cell r="AQ17">
            <v>2</v>
          </cell>
          <cell r="AR17">
            <v>0</v>
          </cell>
          <cell r="AS17">
            <v>0</v>
          </cell>
          <cell r="AT17" t="str">
            <v>keine</v>
          </cell>
          <cell r="AV17" t="b">
            <v>0</v>
          </cell>
        </row>
        <row r="18">
          <cell r="X18">
            <v>0</v>
          </cell>
          <cell r="Y18">
            <v>0</v>
          </cell>
          <cell r="Z18" t="str">
            <v/>
          </cell>
          <cell r="AA18" t="e">
            <v>#VALUE!</v>
          </cell>
          <cell r="AB18">
            <v>0</v>
          </cell>
          <cell r="AC18">
            <v>0</v>
          </cell>
          <cell r="AD18" t="str">
            <v>einseitig</v>
          </cell>
          <cell r="AE18" t="str">
            <v/>
          </cell>
          <cell r="AF18">
            <v>0</v>
          </cell>
          <cell r="AG18">
            <v>0</v>
          </cell>
          <cell r="AM18">
            <v>4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 t="str">
            <v>keine</v>
          </cell>
          <cell r="AV18" t="b">
            <v>0</v>
          </cell>
        </row>
        <row r="19">
          <cell r="X19">
            <v>0</v>
          </cell>
          <cell r="Y19">
            <v>0</v>
          </cell>
          <cell r="Z19" t="str">
            <v/>
          </cell>
          <cell r="AA19" t="e">
            <v>#VALUE!</v>
          </cell>
          <cell r="AB19">
            <v>0</v>
          </cell>
          <cell r="AC19">
            <v>0</v>
          </cell>
          <cell r="AD19" t="str">
            <v>einseitig</v>
          </cell>
          <cell r="AE19" t="str">
            <v/>
          </cell>
          <cell r="AF19">
            <v>0</v>
          </cell>
          <cell r="AG19">
            <v>0</v>
          </cell>
          <cell r="AM19">
            <v>4</v>
          </cell>
          <cell r="AN19">
            <v>0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 t="str">
            <v>keine</v>
          </cell>
          <cell r="AV19" t="b">
            <v>0</v>
          </cell>
        </row>
        <row r="20">
          <cell r="X20">
            <v>0</v>
          </cell>
          <cell r="Y20">
            <v>0</v>
          </cell>
          <cell r="Z20" t="str">
            <v/>
          </cell>
          <cell r="AA20" t="e">
            <v>#VALUE!</v>
          </cell>
          <cell r="AB20">
            <v>0</v>
          </cell>
          <cell r="AC20">
            <v>0</v>
          </cell>
          <cell r="AD20" t="str">
            <v>einseitig</v>
          </cell>
          <cell r="AE20" t="str">
            <v/>
          </cell>
          <cell r="AF20">
            <v>0</v>
          </cell>
          <cell r="AG20">
            <v>0</v>
          </cell>
          <cell r="AM20">
            <v>4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 t="str">
            <v>keine</v>
          </cell>
          <cell r="AV20" t="b">
            <v>0</v>
          </cell>
        </row>
        <row r="21">
          <cell r="X21">
            <v>0</v>
          </cell>
          <cell r="Y21">
            <v>0</v>
          </cell>
          <cell r="Z21" t="str">
            <v/>
          </cell>
          <cell r="AA21" t="e">
            <v>#VALUE!</v>
          </cell>
          <cell r="AB21">
            <v>0</v>
          </cell>
          <cell r="AC21">
            <v>0</v>
          </cell>
          <cell r="AD21" t="str">
            <v>einseitig</v>
          </cell>
          <cell r="AE21" t="str">
            <v/>
          </cell>
          <cell r="AF21">
            <v>0</v>
          </cell>
          <cell r="AG21">
            <v>0</v>
          </cell>
          <cell r="AM21">
            <v>4</v>
          </cell>
          <cell r="AN21">
            <v>0</v>
          </cell>
          <cell r="AO21">
            <v>0</v>
          </cell>
          <cell r="AP21">
            <v>0</v>
          </cell>
          <cell r="AQ21">
            <v>2</v>
          </cell>
          <cell r="AR21">
            <v>0</v>
          </cell>
          <cell r="AS21">
            <v>0</v>
          </cell>
          <cell r="AT21" t="str">
            <v>keine</v>
          </cell>
          <cell r="AV21" t="b">
            <v>0</v>
          </cell>
        </row>
        <row r="22">
          <cell r="X22">
            <v>0</v>
          </cell>
          <cell r="Y22">
            <v>0</v>
          </cell>
          <cell r="Z22" t="str">
            <v/>
          </cell>
          <cell r="AA22" t="e">
            <v>#VALUE!</v>
          </cell>
          <cell r="AB22">
            <v>0</v>
          </cell>
          <cell r="AC22">
            <v>0</v>
          </cell>
          <cell r="AD22" t="str">
            <v>einseitig</v>
          </cell>
          <cell r="AE22" t="str">
            <v/>
          </cell>
          <cell r="AF22">
            <v>0</v>
          </cell>
          <cell r="AG22">
            <v>0</v>
          </cell>
          <cell r="AM22">
            <v>4</v>
          </cell>
          <cell r="AN22">
            <v>0</v>
          </cell>
          <cell r="AO22">
            <v>0</v>
          </cell>
          <cell r="AP22">
            <v>0</v>
          </cell>
          <cell r="AQ22">
            <v>2</v>
          </cell>
          <cell r="AR22">
            <v>0</v>
          </cell>
          <cell r="AS22">
            <v>0</v>
          </cell>
          <cell r="AT22" t="str">
            <v>keine</v>
          </cell>
          <cell r="AV22" t="b">
            <v>0</v>
          </cell>
        </row>
        <row r="23">
          <cell r="X23">
            <v>0</v>
          </cell>
          <cell r="Y23">
            <v>0</v>
          </cell>
          <cell r="Z23" t="str">
            <v/>
          </cell>
          <cell r="AA23" t="e">
            <v>#VALUE!</v>
          </cell>
          <cell r="AB23">
            <v>0</v>
          </cell>
          <cell r="AC23">
            <v>0</v>
          </cell>
          <cell r="AD23" t="str">
            <v>einseitig</v>
          </cell>
          <cell r="AE23" t="str">
            <v/>
          </cell>
          <cell r="AF23">
            <v>0</v>
          </cell>
          <cell r="AG23">
            <v>0</v>
          </cell>
          <cell r="AM23">
            <v>4</v>
          </cell>
          <cell r="AN23">
            <v>0</v>
          </cell>
          <cell r="AO23">
            <v>0</v>
          </cell>
          <cell r="AP23">
            <v>0</v>
          </cell>
          <cell r="AQ23">
            <v>2</v>
          </cell>
          <cell r="AR23">
            <v>0</v>
          </cell>
          <cell r="AS23">
            <v>0</v>
          </cell>
          <cell r="AT23" t="str">
            <v>keine</v>
          </cell>
          <cell r="AV23" t="b">
            <v>0</v>
          </cell>
        </row>
        <row r="24">
          <cell r="X24">
            <v>0</v>
          </cell>
          <cell r="Y24">
            <v>0</v>
          </cell>
          <cell r="Z24" t="str">
            <v/>
          </cell>
          <cell r="AA24" t="e">
            <v>#VALUE!</v>
          </cell>
          <cell r="AB24">
            <v>0</v>
          </cell>
          <cell r="AC24">
            <v>0</v>
          </cell>
          <cell r="AD24" t="str">
            <v>einseitig</v>
          </cell>
          <cell r="AE24" t="str">
            <v/>
          </cell>
          <cell r="AF24">
            <v>0</v>
          </cell>
          <cell r="AG24">
            <v>0</v>
          </cell>
          <cell r="AM24">
            <v>4</v>
          </cell>
          <cell r="AN24">
            <v>0</v>
          </cell>
          <cell r="AO24">
            <v>0</v>
          </cell>
          <cell r="AP24">
            <v>0</v>
          </cell>
          <cell r="AQ24">
            <v>2</v>
          </cell>
          <cell r="AR24">
            <v>0</v>
          </cell>
          <cell r="AS24">
            <v>0</v>
          </cell>
          <cell r="AT24" t="str">
            <v>keine</v>
          </cell>
          <cell r="AV24" t="b">
            <v>0</v>
          </cell>
        </row>
        <row r="25">
          <cell r="X25">
            <v>0</v>
          </cell>
          <cell r="Y25">
            <v>0</v>
          </cell>
          <cell r="Z25" t="str">
            <v/>
          </cell>
          <cell r="AA25" t="e">
            <v>#VALUE!</v>
          </cell>
          <cell r="AB25">
            <v>0</v>
          </cell>
          <cell r="AC25">
            <v>0</v>
          </cell>
          <cell r="AD25" t="str">
            <v>einseitig</v>
          </cell>
          <cell r="AE25" t="str">
            <v/>
          </cell>
          <cell r="AF25">
            <v>0</v>
          </cell>
          <cell r="AG25">
            <v>0</v>
          </cell>
          <cell r="AM25">
            <v>4</v>
          </cell>
          <cell r="AN25">
            <v>0</v>
          </cell>
          <cell r="AO25">
            <v>0</v>
          </cell>
          <cell r="AP25">
            <v>0</v>
          </cell>
          <cell r="AQ25">
            <v>2</v>
          </cell>
          <cell r="AR25">
            <v>0</v>
          </cell>
          <cell r="AS25">
            <v>0</v>
          </cell>
          <cell r="AT25" t="str">
            <v>keine</v>
          </cell>
          <cell r="AV25" t="b">
            <v>0</v>
          </cell>
        </row>
      </sheetData>
      <sheetData sheetId="4">
        <row r="6">
          <cell r="X6">
            <v>0</v>
          </cell>
          <cell r="Y6">
            <v>0</v>
          </cell>
          <cell r="Z6" t="str">
            <v/>
          </cell>
          <cell r="AA6" t="e">
            <v>#VALUE!</v>
          </cell>
          <cell r="AB6">
            <v>0</v>
          </cell>
          <cell r="AC6">
            <v>0</v>
          </cell>
          <cell r="AD6" t="str">
            <v>einseitig</v>
          </cell>
          <cell r="AE6" t="str">
            <v/>
          </cell>
          <cell r="AF6">
            <v>0</v>
          </cell>
          <cell r="AG6">
            <v>0</v>
          </cell>
          <cell r="AM6">
            <v>4</v>
          </cell>
          <cell r="AN6">
            <v>0</v>
          </cell>
          <cell r="AO6">
            <v>0</v>
          </cell>
          <cell r="AP6">
            <v>0</v>
          </cell>
          <cell r="AQ6">
            <v>1</v>
          </cell>
          <cell r="AR6">
            <v>0</v>
          </cell>
          <cell r="AS6">
            <v>0</v>
          </cell>
          <cell r="AT6" t="str">
            <v>keine</v>
          </cell>
          <cell r="AV6" t="b">
            <v>0</v>
          </cell>
        </row>
        <row r="7">
          <cell r="X7">
            <v>0</v>
          </cell>
          <cell r="Y7">
            <v>0</v>
          </cell>
          <cell r="Z7" t="str">
            <v/>
          </cell>
          <cell r="AA7" t="e">
            <v>#VALUE!</v>
          </cell>
          <cell r="AB7">
            <v>0</v>
          </cell>
          <cell r="AC7">
            <v>0</v>
          </cell>
          <cell r="AD7" t="str">
            <v>einseitig</v>
          </cell>
          <cell r="AE7" t="str">
            <v/>
          </cell>
          <cell r="AF7">
            <v>0</v>
          </cell>
          <cell r="AG7">
            <v>0</v>
          </cell>
          <cell r="AM7">
            <v>4</v>
          </cell>
          <cell r="AN7">
            <v>0</v>
          </cell>
          <cell r="AO7">
            <v>0</v>
          </cell>
          <cell r="AP7">
            <v>0</v>
          </cell>
          <cell r="AQ7">
            <v>1</v>
          </cell>
          <cell r="AR7">
            <v>0</v>
          </cell>
          <cell r="AS7">
            <v>0</v>
          </cell>
          <cell r="AT7" t="str">
            <v>keine</v>
          </cell>
          <cell r="AV7" t="b">
            <v>0</v>
          </cell>
        </row>
        <row r="8">
          <cell r="X8">
            <v>0</v>
          </cell>
          <cell r="Y8">
            <v>0</v>
          </cell>
          <cell r="Z8" t="str">
            <v/>
          </cell>
          <cell r="AA8" t="e">
            <v>#VALUE!</v>
          </cell>
          <cell r="AB8">
            <v>0</v>
          </cell>
          <cell r="AC8">
            <v>0</v>
          </cell>
          <cell r="AD8" t="str">
            <v>einseitig</v>
          </cell>
          <cell r="AE8" t="str">
            <v/>
          </cell>
          <cell r="AF8">
            <v>0</v>
          </cell>
          <cell r="AG8">
            <v>0</v>
          </cell>
          <cell r="AM8">
            <v>4</v>
          </cell>
          <cell r="AN8">
            <v>0</v>
          </cell>
          <cell r="AO8">
            <v>0</v>
          </cell>
          <cell r="AP8">
            <v>0</v>
          </cell>
          <cell r="AQ8">
            <v>1</v>
          </cell>
          <cell r="AR8">
            <v>0</v>
          </cell>
          <cell r="AS8">
            <v>0</v>
          </cell>
          <cell r="AT8" t="str">
            <v>keine</v>
          </cell>
          <cell r="AV8" t="b">
            <v>0</v>
          </cell>
        </row>
        <row r="9">
          <cell r="X9">
            <v>0</v>
          </cell>
          <cell r="Y9">
            <v>0</v>
          </cell>
          <cell r="Z9" t="str">
            <v/>
          </cell>
          <cell r="AA9" t="e">
            <v>#VALUE!</v>
          </cell>
          <cell r="AB9">
            <v>0</v>
          </cell>
          <cell r="AC9">
            <v>0</v>
          </cell>
          <cell r="AD9" t="str">
            <v>einseitig</v>
          </cell>
          <cell r="AE9" t="str">
            <v/>
          </cell>
          <cell r="AF9">
            <v>0</v>
          </cell>
          <cell r="AG9">
            <v>0</v>
          </cell>
          <cell r="AM9">
            <v>4</v>
          </cell>
          <cell r="AN9">
            <v>0</v>
          </cell>
          <cell r="AO9">
            <v>0</v>
          </cell>
          <cell r="AP9">
            <v>0</v>
          </cell>
          <cell r="AQ9">
            <v>1</v>
          </cell>
          <cell r="AR9">
            <v>0</v>
          </cell>
          <cell r="AS9">
            <v>0</v>
          </cell>
          <cell r="AT9" t="str">
            <v>keine</v>
          </cell>
          <cell r="AV9" t="b">
            <v>0</v>
          </cell>
        </row>
        <row r="10">
          <cell r="X10">
            <v>0</v>
          </cell>
          <cell r="Y10">
            <v>0</v>
          </cell>
          <cell r="Z10" t="str">
            <v/>
          </cell>
          <cell r="AA10" t="e">
            <v>#VALUE!</v>
          </cell>
          <cell r="AB10">
            <v>0</v>
          </cell>
          <cell r="AC10">
            <v>0</v>
          </cell>
          <cell r="AD10" t="str">
            <v>einseitig</v>
          </cell>
          <cell r="AE10" t="str">
            <v/>
          </cell>
          <cell r="AF10">
            <v>0</v>
          </cell>
          <cell r="AG10">
            <v>0</v>
          </cell>
          <cell r="AM10">
            <v>4</v>
          </cell>
          <cell r="AN10">
            <v>0</v>
          </cell>
          <cell r="AO10">
            <v>0</v>
          </cell>
          <cell r="AP10">
            <v>0</v>
          </cell>
          <cell r="AQ10">
            <v>1</v>
          </cell>
          <cell r="AR10">
            <v>0</v>
          </cell>
          <cell r="AS10">
            <v>0</v>
          </cell>
          <cell r="AT10" t="str">
            <v>keine</v>
          </cell>
          <cell r="AV10" t="b">
            <v>0</v>
          </cell>
        </row>
        <row r="11">
          <cell r="X11">
            <v>0</v>
          </cell>
          <cell r="Y11">
            <v>0</v>
          </cell>
          <cell r="Z11" t="str">
            <v/>
          </cell>
          <cell r="AA11" t="e">
            <v>#VALUE!</v>
          </cell>
          <cell r="AB11">
            <v>0</v>
          </cell>
          <cell r="AC11">
            <v>0</v>
          </cell>
          <cell r="AD11" t="str">
            <v>einseitig</v>
          </cell>
          <cell r="AE11" t="str">
            <v/>
          </cell>
          <cell r="AF11">
            <v>0</v>
          </cell>
          <cell r="AG11">
            <v>0</v>
          </cell>
          <cell r="AM11">
            <v>4</v>
          </cell>
          <cell r="AN11">
            <v>0</v>
          </cell>
          <cell r="AO11">
            <v>0</v>
          </cell>
          <cell r="AP11">
            <v>0</v>
          </cell>
          <cell r="AQ11">
            <v>1</v>
          </cell>
          <cell r="AR11">
            <v>0</v>
          </cell>
          <cell r="AS11">
            <v>0</v>
          </cell>
          <cell r="AT11" t="str">
            <v>keine</v>
          </cell>
          <cell r="AV11" t="b">
            <v>0</v>
          </cell>
        </row>
        <row r="12">
          <cell r="X12">
            <v>0</v>
          </cell>
          <cell r="Y12">
            <v>0</v>
          </cell>
          <cell r="Z12" t="str">
            <v/>
          </cell>
          <cell r="AA12" t="e">
            <v>#VALUE!</v>
          </cell>
          <cell r="AB12">
            <v>0</v>
          </cell>
          <cell r="AC12">
            <v>0</v>
          </cell>
          <cell r="AD12" t="str">
            <v>einseitig</v>
          </cell>
          <cell r="AE12" t="str">
            <v/>
          </cell>
          <cell r="AF12">
            <v>0</v>
          </cell>
          <cell r="AG12">
            <v>0</v>
          </cell>
          <cell r="AM12">
            <v>4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 t="str">
            <v>keine</v>
          </cell>
          <cell r="AV12" t="b">
            <v>0</v>
          </cell>
        </row>
        <row r="13">
          <cell r="X13">
            <v>0</v>
          </cell>
          <cell r="Y13">
            <v>0</v>
          </cell>
          <cell r="Z13" t="str">
            <v/>
          </cell>
          <cell r="AA13" t="e">
            <v>#VALUE!</v>
          </cell>
          <cell r="AB13">
            <v>0</v>
          </cell>
          <cell r="AC13">
            <v>0</v>
          </cell>
          <cell r="AD13" t="str">
            <v>einseitig</v>
          </cell>
          <cell r="AE13" t="str">
            <v/>
          </cell>
          <cell r="AF13">
            <v>0</v>
          </cell>
          <cell r="AG13">
            <v>0</v>
          </cell>
          <cell r="AM13">
            <v>4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0</v>
          </cell>
          <cell r="AS13">
            <v>0</v>
          </cell>
          <cell r="AT13" t="str">
            <v>keine</v>
          </cell>
          <cell r="AV13" t="b">
            <v>0</v>
          </cell>
        </row>
        <row r="14">
          <cell r="X14">
            <v>0</v>
          </cell>
          <cell r="Y14">
            <v>0</v>
          </cell>
          <cell r="Z14" t="str">
            <v/>
          </cell>
          <cell r="AA14" t="e">
            <v>#VALUE!</v>
          </cell>
          <cell r="AB14">
            <v>0</v>
          </cell>
          <cell r="AC14">
            <v>0</v>
          </cell>
          <cell r="AD14" t="str">
            <v>einseitig</v>
          </cell>
          <cell r="AE14" t="str">
            <v/>
          </cell>
          <cell r="AF14">
            <v>0</v>
          </cell>
          <cell r="AG14">
            <v>0</v>
          </cell>
          <cell r="AM14">
            <v>4</v>
          </cell>
          <cell r="AN14">
            <v>0</v>
          </cell>
          <cell r="AO14">
            <v>0</v>
          </cell>
          <cell r="AP14">
            <v>0</v>
          </cell>
          <cell r="AQ14">
            <v>1</v>
          </cell>
          <cell r="AR14">
            <v>0</v>
          </cell>
          <cell r="AS14">
            <v>0</v>
          </cell>
          <cell r="AT14" t="str">
            <v>keine</v>
          </cell>
          <cell r="AV14" t="b">
            <v>0</v>
          </cell>
        </row>
        <row r="15">
          <cell r="X15">
            <v>0</v>
          </cell>
          <cell r="Y15">
            <v>0</v>
          </cell>
          <cell r="Z15" t="str">
            <v/>
          </cell>
          <cell r="AA15" t="e">
            <v>#VALUE!</v>
          </cell>
          <cell r="AB15">
            <v>0</v>
          </cell>
          <cell r="AC15">
            <v>0</v>
          </cell>
          <cell r="AD15" t="str">
            <v>einseitig</v>
          </cell>
          <cell r="AE15" t="str">
            <v/>
          </cell>
          <cell r="AF15">
            <v>0</v>
          </cell>
          <cell r="AG15">
            <v>0</v>
          </cell>
          <cell r="AM15">
            <v>4</v>
          </cell>
          <cell r="AN15">
            <v>0</v>
          </cell>
          <cell r="AO15">
            <v>0</v>
          </cell>
          <cell r="AP15">
            <v>0</v>
          </cell>
          <cell r="AQ15">
            <v>1</v>
          </cell>
          <cell r="AR15">
            <v>0</v>
          </cell>
          <cell r="AS15">
            <v>0</v>
          </cell>
          <cell r="AT15" t="str">
            <v>keine</v>
          </cell>
          <cell r="AV15" t="b">
            <v>0</v>
          </cell>
        </row>
        <row r="16">
          <cell r="X16">
            <v>0</v>
          </cell>
          <cell r="Y16">
            <v>0</v>
          </cell>
          <cell r="Z16" t="str">
            <v/>
          </cell>
          <cell r="AA16" t="e">
            <v>#VALUE!</v>
          </cell>
          <cell r="AB16">
            <v>0</v>
          </cell>
          <cell r="AC16">
            <v>0</v>
          </cell>
          <cell r="AD16" t="str">
            <v>einseitig</v>
          </cell>
          <cell r="AE16" t="str">
            <v/>
          </cell>
          <cell r="AF16">
            <v>0</v>
          </cell>
          <cell r="AG16">
            <v>0</v>
          </cell>
          <cell r="AM16">
            <v>4</v>
          </cell>
          <cell r="AN16">
            <v>0</v>
          </cell>
          <cell r="AO16">
            <v>0</v>
          </cell>
          <cell r="AP16">
            <v>0</v>
          </cell>
          <cell r="AQ16">
            <v>1</v>
          </cell>
          <cell r="AR16">
            <v>0</v>
          </cell>
          <cell r="AS16">
            <v>0</v>
          </cell>
          <cell r="AT16" t="str">
            <v>keine</v>
          </cell>
          <cell r="AV16" t="b">
            <v>0</v>
          </cell>
        </row>
        <row r="17">
          <cell r="X17">
            <v>0</v>
          </cell>
          <cell r="Y17">
            <v>0</v>
          </cell>
          <cell r="Z17" t="str">
            <v/>
          </cell>
          <cell r="AA17" t="e">
            <v>#VALUE!</v>
          </cell>
          <cell r="AB17">
            <v>0</v>
          </cell>
          <cell r="AC17">
            <v>0</v>
          </cell>
          <cell r="AD17" t="str">
            <v>einseitig</v>
          </cell>
          <cell r="AE17" t="str">
            <v/>
          </cell>
          <cell r="AF17">
            <v>0</v>
          </cell>
          <cell r="AG17">
            <v>0</v>
          </cell>
          <cell r="AM17">
            <v>4</v>
          </cell>
          <cell r="AN17">
            <v>0</v>
          </cell>
          <cell r="AO17">
            <v>0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 t="str">
            <v>keine</v>
          </cell>
          <cell r="AV17" t="b">
            <v>0</v>
          </cell>
        </row>
        <row r="18">
          <cell r="X18">
            <v>0</v>
          </cell>
          <cell r="Y18">
            <v>0</v>
          </cell>
          <cell r="Z18" t="str">
            <v/>
          </cell>
          <cell r="AA18" t="e">
            <v>#VALUE!</v>
          </cell>
          <cell r="AB18">
            <v>0</v>
          </cell>
          <cell r="AC18">
            <v>0</v>
          </cell>
          <cell r="AD18" t="str">
            <v>einseitig</v>
          </cell>
          <cell r="AE18" t="str">
            <v/>
          </cell>
          <cell r="AF18">
            <v>0</v>
          </cell>
          <cell r="AG18">
            <v>0</v>
          </cell>
          <cell r="AM18">
            <v>4</v>
          </cell>
          <cell r="AN18">
            <v>0</v>
          </cell>
          <cell r="AO18">
            <v>0</v>
          </cell>
          <cell r="AP18">
            <v>0</v>
          </cell>
          <cell r="AQ18">
            <v>1</v>
          </cell>
          <cell r="AR18">
            <v>0</v>
          </cell>
          <cell r="AS18">
            <v>0</v>
          </cell>
          <cell r="AT18" t="str">
            <v>keine</v>
          </cell>
          <cell r="AV18" t="b">
            <v>0</v>
          </cell>
        </row>
        <row r="19">
          <cell r="X19">
            <v>0</v>
          </cell>
          <cell r="Y19">
            <v>0</v>
          </cell>
          <cell r="Z19" t="str">
            <v/>
          </cell>
          <cell r="AA19" t="e">
            <v>#VALUE!</v>
          </cell>
          <cell r="AB19">
            <v>0</v>
          </cell>
          <cell r="AC19">
            <v>0</v>
          </cell>
          <cell r="AD19" t="str">
            <v>einseitig</v>
          </cell>
          <cell r="AE19" t="str">
            <v/>
          </cell>
          <cell r="AF19">
            <v>0</v>
          </cell>
          <cell r="AG19">
            <v>0</v>
          </cell>
          <cell r="AM19">
            <v>4</v>
          </cell>
          <cell r="AN19">
            <v>0</v>
          </cell>
          <cell r="AO19">
            <v>0</v>
          </cell>
          <cell r="AP19">
            <v>0</v>
          </cell>
          <cell r="AQ19">
            <v>1</v>
          </cell>
          <cell r="AR19">
            <v>0</v>
          </cell>
          <cell r="AS19">
            <v>0</v>
          </cell>
          <cell r="AT19" t="str">
            <v>keine</v>
          </cell>
          <cell r="AV19" t="b">
            <v>0</v>
          </cell>
        </row>
        <row r="20">
          <cell r="X20">
            <v>0</v>
          </cell>
          <cell r="Y20">
            <v>0</v>
          </cell>
          <cell r="Z20" t="str">
            <v/>
          </cell>
          <cell r="AA20" t="e">
            <v>#VALUE!</v>
          </cell>
          <cell r="AB20">
            <v>0</v>
          </cell>
          <cell r="AC20">
            <v>0</v>
          </cell>
          <cell r="AD20" t="str">
            <v>einseitig</v>
          </cell>
          <cell r="AE20" t="str">
            <v/>
          </cell>
          <cell r="AF20">
            <v>0</v>
          </cell>
          <cell r="AG20">
            <v>0</v>
          </cell>
          <cell r="AM20">
            <v>4</v>
          </cell>
          <cell r="AN20">
            <v>0</v>
          </cell>
          <cell r="AO20">
            <v>0</v>
          </cell>
          <cell r="AP20">
            <v>0</v>
          </cell>
          <cell r="AQ20">
            <v>1</v>
          </cell>
          <cell r="AR20">
            <v>0</v>
          </cell>
          <cell r="AS20">
            <v>0</v>
          </cell>
          <cell r="AT20" t="str">
            <v>keine</v>
          </cell>
          <cell r="AV20" t="b">
            <v>0</v>
          </cell>
        </row>
        <row r="21">
          <cell r="X21">
            <v>0</v>
          </cell>
          <cell r="Y21">
            <v>0</v>
          </cell>
          <cell r="Z21" t="str">
            <v/>
          </cell>
          <cell r="AA21" t="e">
            <v>#VALUE!</v>
          </cell>
          <cell r="AB21">
            <v>0</v>
          </cell>
          <cell r="AC21">
            <v>0</v>
          </cell>
          <cell r="AD21" t="str">
            <v>einseitig</v>
          </cell>
          <cell r="AE21" t="str">
            <v/>
          </cell>
          <cell r="AF21">
            <v>0</v>
          </cell>
          <cell r="AG21">
            <v>0</v>
          </cell>
          <cell r="AM21">
            <v>4</v>
          </cell>
          <cell r="AN21">
            <v>0</v>
          </cell>
          <cell r="AO21">
            <v>0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 t="str">
            <v>keine</v>
          </cell>
          <cell r="AV21" t="b">
            <v>0</v>
          </cell>
        </row>
        <row r="22">
          <cell r="X22">
            <v>0</v>
          </cell>
          <cell r="Y22">
            <v>0</v>
          </cell>
          <cell r="Z22" t="str">
            <v/>
          </cell>
          <cell r="AA22" t="e">
            <v>#VALUE!</v>
          </cell>
          <cell r="AB22">
            <v>0</v>
          </cell>
          <cell r="AC22">
            <v>0</v>
          </cell>
          <cell r="AD22" t="str">
            <v>einseitig</v>
          </cell>
          <cell r="AE22" t="str">
            <v/>
          </cell>
          <cell r="AF22">
            <v>0</v>
          </cell>
          <cell r="AG22">
            <v>0</v>
          </cell>
          <cell r="AM22">
            <v>4</v>
          </cell>
          <cell r="AN22">
            <v>0</v>
          </cell>
          <cell r="AO22">
            <v>0</v>
          </cell>
          <cell r="AP22">
            <v>0</v>
          </cell>
          <cell r="AQ22">
            <v>1</v>
          </cell>
          <cell r="AR22">
            <v>0</v>
          </cell>
          <cell r="AS22">
            <v>0</v>
          </cell>
          <cell r="AT22" t="str">
            <v>keine</v>
          </cell>
          <cell r="AV22" t="b">
            <v>0</v>
          </cell>
        </row>
        <row r="23">
          <cell r="X23">
            <v>0</v>
          </cell>
          <cell r="Y23">
            <v>0</v>
          </cell>
          <cell r="Z23" t="str">
            <v/>
          </cell>
          <cell r="AA23" t="e">
            <v>#VALUE!</v>
          </cell>
          <cell r="AB23">
            <v>0</v>
          </cell>
          <cell r="AC23">
            <v>0</v>
          </cell>
          <cell r="AD23" t="str">
            <v>einseitig</v>
          </cell>
          <cell r="AE23" t="str">
            <v/>
          </cell>
          <cell r="AF23">
            <v>0</v>
          </cell>
          <cell r="AG23">
            <v>0</v>
          </cell>
          <cell r="AM23">
            <v>4</v>
          </cell>
          <cell r="AN23">
            <v>0</v>
          </cell>
          <cell r="AO23">
            <v>0</v>
          </cell>
          <cell r="AP23">
            <v>0</v>
          </cell>
          <cell r="AQ23">
            <v>1</v>
          </cell>
          <cell r="AR23">
            <v>0</v>
          </cell>
          <cell r="AS23">
            <v>0</v>
          </cell>
          <cell r="AT23" t="str">
            <v>keine</v>
          </cell>
          <cell r="AV23" t="b">
            <v>0</v>
          </cell>
        </row>
        <row r="24">
          <cell r="X24">
            <v>0</v>
          </cell>
          <cell r="Y24">
            <v>0</v>
          </cell>
          <cell r="Z24" t="str">
            <v/>
          </cell>
          <cell r="AA24" t="e">
            <v>#VALUE!</v>
          </cell>
          <cell r="AB24">
            <v>0</v>
          </cell>
          <cell r="AC24">
            <v>0</v>
          </cell>
          <cell r="AD24" t="str">
            <v>einseitig</v>
          </cell>
          <cell r="AE24" t="str">
            <v/>
          </cell>
          <cell r="AF24">
            <v>0</v>
          </cell>
          <cell r="AG24">
            <v>0</v>
          </cell>
          <cell r="AM24">
            <v>4</v>
          </cell>
          <cell r="AN24">
            <v>0</v>
          </cell>
          <cell r="AO24">
            <v>0</v>
          </cell>
          <cell r="AP24">
            <v>0</v>
          </cell>
          <cell r="AQ24">
            <v>1</v>
          </cell>
          <cell r="AR24">
            <v>0</v>
          </cell>
          <cell r="AS24">
            <v>0</v>
          </cell>
          <cell r="AT24" t="str">
            <v>keine</v>
          </cell>
          <cell r="AV24" t="b">
            <v>0</v>
          </cell>
        </row>
        <row r="25">
          <cell r="X25">
            <v>0</v>
          </cell>
          <cell r="Y25">
            <v>0</v>
          </cell>
          <cell r="Z25" t="str">
            <v/>
          </cell>
          <cell r="AA25" t="e">
            <v>#VALUE!</v>
          </cell>
          <cell r="AB25">
            <v>0</v>
          </cell>
          <cell r="AC25">
            <v>0</v>
          </cell>
          <cell r="AD25" t="str">
            <v>einseitig</v>
          </cell>
          <cell r="AE25" t="str">
            <v/>
          </cell>
          <cell r="AF25">
            <v>0</v>
          </cell>
          <cell r="AG25">
            <v>0</v>
          </cell>
          <cell r="AM25">
            <v>4</v>
          </cell>
          <cell r="AN25">
            <v>0</v>
          </cell>
          <cell r="AO25">
            <v>0</v>
          </cell>
          <cell r="AP25">
            <v>0</v>
          </cell>
          <cell r="AQ25">
            <v>1</v>
          </cell>
          <cell r="AR25">
            <v>0</v>
          </cell>
          <cell r="AS25">
            <v>0</v>
          </cell>
          <cell r="AT25" t="str">
            <v>keine</v>
          </cell>
          <cell r="AV25" t="b">
            <v>0</v>
          </cell>
        </row>
      </sheetData>
      <sheetData sheetId="5">
        <row r="6">
          <cell r="X6">
            <v>0</v>
          </cell>
          <cell r="Y6">
            <v>0</v>
          </cell>
          <cell r="Z6" t="str">
            <v/>
          </cell>
          <cell r="AA6" t="e">
            <v>#VALUE!</v>
          </cell>
          <cell r="AB6">
            <v>0</v>
          </cell>
          <cell r="AC6">
            <v>0</v>
          </cell>
          <cell r="AD6" t="str">
            <v>einseitig</v>
          </cell>
          <cell r="AE6" t="str">
            <v/>
          </cell>
          <cell r="AF6">
            <v>0</v>
          </cell>
          <cell r="AG6" t="e">
            <v>#VALUE!</v>
          </cell>
          <cell r="AM6">
            <v>4</v>
          </cell>
          <cell r="AN6">
            <v>2</v>
          </cell>
          <cell r="AO6">
            <v>2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 t="str">
            <v>keine</v>
          </cell>
          <cell r="AV6" t="b">
            <v>0</v>
          </cell>
        </row>
        <row r="7">
          <cell r="X7">
            <v>0</v>
          </cell>
          <cell r="Y7">
            <v>0</v>
          </cell>
          <cell r="Z7" t="str">
            <v/>
          </cell>
          <cell r="AA7" t="e">
            <v>#VALUE!</v>
          </cell>
          <cell r="AB7">
            <v>0</v>
          </cell>
          <cell r="AC7">
            <v>0</v>
          </cell>
          <cell r="AD7" t="str">
            <v>einseitig</v>
          </cell>
          <cell r="AE7" t="str">
            <v/>
          </cell>
          <cell r="AF7">
            <v>0</v>
          </cell>
          <cell r="AG7" t="e">
            <v>#VALUE!</v>
          </cell>
          <cell r="AM7">
            <v>4</v>
          </cell>
          <cell r="AN7">
            <v>2</v>
          </cell>
          <cell r="AO7">
            <v>2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 t="str">
            <v>keine</v>
          </cell>
          <cell r="AV7" t="b">
            <v>0</v>
          </cell>
        </row>
        <row r="8">
          <cell r="X8">
            <v>0</v>
          </cell>
          <cell r="Y8">
            <v>0</v>
          </cell>
          <cell r="Z8" t="str">
            <v/>
          </cell>
          <cell r="AA8" t="e">
            <v>#VALUE!</v>
          </cell>
          <cell r="AB8">
            <v>0</v>
          </cell>
          <cell r="AC8">
            <v>0</v>
          </cell>
          <cell r="AD8" t="str">
            <v>einseitig</v>
          </cell>
          <cell r="AE8" t="str">
            <v/>
          </cell>
          <cell r="AF8">
            <v>0</v>
          </cell>
          <cell r="AG8" t="e">
            <v>#VALUE!</v>
          </cell>
          <cell r="AM8">
            <v>4</v>
          </cell>
          <cell r="AN8">
            <v>2</v>
          </cell>
          <cell r="AO8">
            <v>2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 t="str">
            <v>keine</v>
          </cell>
          <cell r="AV8" t="b">
            <v>0</v>
          </cell>
        </row>
        <row r="9">
          <cell r="X9">
            <v>0</v>
          </cell>
          <cell r="Y9">
            <v>0</v>
          </cell>
          <cell r="Z9" t="str">
            <v/>
          </cell>
          <cell r="AA9" t="e">
            <v>#VALUE!</v>
          </cell>
          <cell r="AB9">
            <v>0</v>
          </cell>
          <cell r="AC9">
            <v>0</v>
          </cell>
          <cell r="AD9" t="str">
            <v>einseitig</v>
          </cell>
          <cell r="AE9" t="str">
            <v/>
          </cell>
          <cell r="AF9">
            <v>0</v>
          </cell>
          <cell r="AG9" t="e">
            <v>#VALUE!</v>
          </cell>
          <cell r="AM9">
            <v>4</v>
          </cell>
          <cell r="AN9">
            <v>2</v>
          </cell>
          <cell r="AO9">
            <v>2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 t="str">
            <v>keine</v>
          </cell>
          <cell r="AV9" t="b">
            <v>0</v>
          </cell>
        </row>
        <row r="10">
          <cell r="X10">
            <v>0</v>
          </cell>
          <cell r="Y10">
            <v>0</v>
          </cell>
          <cell r="Z10" t="str">
            <v/>
          </cell>
          <cell r="AA10" t="e">
            <v>#VALUE!</v>
          </cell>
          <cell r="AB10">
            <v>0</v>
          </cell>
          <cell r="AC10">
            <v>0</v>
          </cell>
          <cell r="AD10" t="str">
            <v>einseitig</v>
          </cell>
          <cell r="AE10" t="str">
            <v/>
          </cell>
          <cell r="AF10">
            <v>0</v>
          </cell>
          <cell r="AG10" t="e">
            <v>#VALUE!</v>
          </cell>
          <cell r="AM10">
            <v>4</v>
          </cell>
          <cell r="AN10">
            <v>2</v>
          </cell>
          <cell r="AO10">
            <v>2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 t="str">
            <v>keine</v>
          </cell>
          <cell r="AV10" t="b">
            <v>0</v>
          </cell>
        </row>
        <row r="11">
          <cell r="X11">
            <v>0</v>
          </cell>
          <cell r="Y11">
            <v>0</v>
          </cell>
          <cell r="Z11" t="str">
            <v/>
          </cell>
          <cell r="AA11" t="e">
            <v>#VALUE!</v>
          </cell>
          <cell r="AB11">
            <v>0</v>
          </cell>
          <cell r="AC11">
            <v>0</v>
          </cell>
          <cell r="AD11" t="str">
            <v>einseitig</v>
          </cell>
          <cell r="AE11" t="str">
            <v/>
          </cell>
          <cell r="AF11">
            <v>0</v>
          </cell>
          <cell r="AG11" t="e">
            <v>#VALUE!</v>
          </cell>
          <cell r="AM11">
            <v>4</v>
          </cell>
          <cell r="AN11">
            <v>2</v>
          </cell>
          <cell r="AO11">
            <v>2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 t="str">
            <v>keine</v>
          </cell>
          <cell r="AV11" t="b">
            <v>0</v>
          </cell>
        </row>
        <row r="12">
          <cell r="X12">
            <v>0</v>
          </cell>
          <cell r="Y12">
            <v>0</v>
          </cell>
          <cell r="Z12" t="str">
            <v/>
          </cell>
          <cell r="AA12" t="e">
            <v>#VALUE!</v>
          </cell>
          <cell r="AB12">
            <v>0</v>
          </cell>
          <cell r="AC12">
            <v>0</v>
          </cell>
          <cell r="AD12" t="str">
            <v>einseitig</v>
          </cell>
          <cell r="AE12" t="str">
            <v/>
          </cell>
          <cell r="AF12">
            <v>0</v>
          </cell>
          <cell r="AG12" t="e">
            <v>#VALUE!</v>
          </cell>
          <cell r="AM12">
            <v>4</v>
          </cell>
          <cell r="AN12">
            <v>2</v>
          </cell>
          <cell r="AO12">
            <v>2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 t="str">
            <v>keine</v>
          </cell>
          <cell r="AV12" t="b">
            <v>0</v>
          </cell>
        </row>
        <row r="13">
          <cell r="X13">
            <v>0</v>
          </cell>
          <cell r="Y13">
            <v>0</v>
          </cell>
          <cell r="Z13" t="str">
            <v/>
          </cell>
          <cell r="AA13" t="e">
            <v>#VALUE!</v>
          </cell>
          <cell r="AB13">
            <v>0</v>
          </cell>
          <cell r="AC13">
            <v>0</v>
          </cell>
          <cell r="AD13" t="str">
            <v>einseitig</v>
          </cell>
          <cell r="AE13" t="str">
            <v/>
          </cell>
          <cell r="AF13">
            <v>0</v>
          </cell>
          <cell r="AG13" t="e">
            <v>#VALUE!</v>
          </cell>
          <cell r="AM13">
            <v>4</v>
          </cell>
          <cell r="AN13">
            <v>2</v>
          </cell>
          <cell r="AO13">
            <v>2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 t="str">
            <v>keine</v>
          </cell>
          <cell r="AV13" t="b">
            <v>0</v>
          </cell>
        </row>
        <row r="14">
          <cell r="X14">
            <v>0</v>
          </cell>
          <cell r="Y14">
            <v>0</v>
          </cell>
          <cell r="Z14" t="str">
            <v/>
          </cell>
          <cell r="AA14" t="e">
            <v>#VALUE!</v>
          </cell>
          <cell r="AB14">
            <v>0</v>
          </cell>
          <cell r="AC14">
            <v>0</v>
          </cell>
          <cell r="AD14" t="str">
            <v>einseitig</v>
          </cell>
          <cell r="AE14" t="str">
            <v/>
          </cell>
          <cell r="AF14">
            <v>0</v>
          </cell>
          <cell r="AG14" t="e">
            <v>#VALUE!</v>
          </cell>
          <cell r="AM14">
            <v>4</v>
          </cell>
          <cell r="AN14">
            <v>2</v>
          </cell>
          <cell r="AO14">
            <v>2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 t="str">
            <v>keine</v>
          </cell>
          <cell r="AV14" t="b">
            <v>0</v>
          </cell>
        </row>
        <row r="15">
          <cell r="X15">
            <v>0</v>
          </cell>
          <cell r="Y15">
            <v>0</v>
          </cell>
          <cell r="Z15" t="str">
            <v/>
          </cell>
          <cell r="AA15" t="e">
            <v>#VALUE!</v>
          </cell>
          <cell r="AB15">
            <v>0</v>
          </cell>
          <cell r="AC15">
            <v>0</v>
          </cell>
          <cell r="AD15" t="str">
            <v>einseitig</v>
          </cell>
          <cell r="AE15" t="str">
            <v/>
          </cell>
          <cell r="AF15">
            <v>0</v>
          </cell>
          <cell r="AG15" t="e">
            <v>#VALUE!</v>
          </cell>
          <cell r="AM15">
            <v>4</v>
          </cell>
          <cell r="AN15">
            <v>2</v>
          </cell>
          <cell r="AO15">
            <v>2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 t="str">
            <v>keine</v>
          </cell>
          <cell r="AV15" t="b">
            <v>0</v>
          </cell>
        </row>
        <row r="16">
          <cell r="X16">
            <v>0</v>
          </cell>
          <cell r="Y16">
            <v>0</v>
          </cell>
          <cell r="Z16" t="str">
            <v/>
          </cell>
          <cell r="AA16" t="e">
            <v>#VALUE!</v>
          </cell>
          <cell r="AB16">
            <v>0</v>
          </cell>
          <cell r="AC16">
            <v>0</v>
          </cell>
          <cell r="AD16" t="str">
            <v>einseitig</v>
          </cell>
          <cell r="AE16" t="str">
            <v/>
          </cell>
          <cell r="AF16">
            <v>0</v>
          </cell>
          <cell r="AG16" t="e">
            <v>#VALUE!</v>
          </cell>
          <cell r="AM16">
            <v>4</v>
          </cell>
          <cell r="AN16">
            <v>2</v>
          </cell>
          <cell r="AO16">
            <v>2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 t="str">
            <v>keine</v>
          </cell>
          <cell r="AV16" t="b">
            <v>0</v>
          </cell>
        </row>
        <row r="17">
          <cell r="X17">
            <v>0</v>
          </cell>
          <cell r="Y17">
            <v>0</v>
          </cell>
          <cell r="Z17" t="str">
            <v/>
          </cell>
          <cell r="AA17" t="e">
            <v>#VALUE!</v>
          </cell>
          <cell r="AB17">
            <v>0</v>
          </cell>
          <cell r="AC17">
            <v>0</v>
          </cell>
          <cell r="AD17" t="str">
            <v>einseitig</v>
          </cell>
          <cell r="AE17" t="str">
            <v/>
          </cell>
          <cell r="AF17">
            <v>0</v>
          </cell>
          <cell r="AG17" t="e">
            <v>#VALUE!</v>
          </cell>
          <cell r="AM17">
            <v>4</v>
          </cell>
          <cell r="AN17">
            <v>2</v>
          </cell>
          <cell r="AO17">
            <v>2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 t="str">
            <v>keine</v>
          </cell>
          <cell r="AV17" t="b">
            <v>0</v>
          </cell>
        </row>
        <row r="18">
          <cell r="X18">
            <v>0</v>
          </cell>
          <cell r="Y18">
            <v>0</v>
          </cell>
          <cell r="Z18" t="str">
            <v/>
          </cell>
          <cell r="AA18" t="e">
            <v>#VALUE!</v>
          </cell>
          <cell r="AB18">
            <v>0</v>
          </cell>
          <cell r="AC18">
            <v>0</v>
          </cell>
          <cell r="AD18" t="str">
            <v>einseitig</v>
          </cell>
          <cell r="AE18" t="str">
            <v/>
          </cell>
          <cell r="AF18">
            <v>0</v>
          </cell>
          <cell r="AG18" t="e">
            <v>#VALUE!</v>
          </cell>
          <cell r="AM18">
            <v>4</v>
          </cell>
          <cell r="AN18">
            <v>2</v>
          </cell>
          <cell r="AO18">
            <v>2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 t="str">
            <v>keine</v>
          </cell>
          <cell r="AV18" t="b">
            <v>0</v>
          </cell>
        </row>
        <row r="19">
          <cell r="X19">
            <v>0</v>
          </cell>
          <cell r="Y19">
            <v>0</v>
          </cell>
          <cell r="Z19" t="str">
            <v/>
          </cell>
          <cell r="AA19" t="e">
            <v>#VALUE!</v>
          </cell>
          <cell r="AB19">
            <v>0</v>
          </cell>
          <cell r="AC19">
            <v>0</v>
          </cell>
          <cell r="AD19" t="str">
            <v>einseitig</v>
          </cell>
          <cell r="AE19" t="str">
            <v/>
          </cell>
          <cell r="AF19">
            <v>0</v>
          </cell>
          <cell r="AG19" t="e">
            <v>#VALUE!</v>
          </cell>
          <cell r="AM19">
            <v>4</v>
          </cell>
          <cell r="AN19">
            <v>2</v>
          </cell>
          <cell r="AO19">
            <v>2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 t="str">
            <v>keine</v>
          </cell>
          <cell r="AV19" t="b">
            <v>0</v>
          </cell>
        </row>
        <row r="20">
          <cell r="X20">
            <v>0</v>
          </cell>
          <cell r="Y20">
            <v>0</v>
          </cell>
          <cell r="Z20" t="str">
            <v/>
          </cell>
          <cell r="AA20" t="e">
            <v>#VALUE!</v>
          </cell>
          <cell r="AB20">
            <v>0</v>
          </cell>
          <cell r="AC20">
            <v>0</v>
          </cell>
          <cell r="AD20" t="str">
            <v>einseitig</v>
          </cell>
          <cell r="AE20" t="str">
            <v/>
          </cell>
          <cell r="AF20">
            <v>0</v>
          </cell>
          <cell r="AG20" t="e">
            <v>#VALUE!</v>
          </cell>
          <cell r="AM20">
            <v>4</v>
          </cell>
          <cell r="AN20">
            <v>2</v>
          </cell>
          <cell r="AO20">
            <v>2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 t="str">
            <v>keine</v>
          </cell>
          <cell r="AV20" t="b">
            <v>0</v>
          </cell>
        </row>
        <row r="21">
          <cell r="X21">
            <v>0</v>
          </cell>
          <cell r="Y21">
            <v>0</v>
          </cell>
          <cell r="Z21" t="str">
            <v/>
          </cell>
          <cell r="AA21" t="e">
            <v>#VALUE!</v>
          </cell>
          <cell r="AB21">
            <v>0</v>
          </cell>
          <cell r="AC21">
            <v>0</v>
          </cell>
          <cell r="AD21" t="str">
            <v>einseitig</v>
          </cell>
          <cell r="AE21" t="str">
            <v/>
          </cell>
          <cell r="AF21">
            <v>0</v>
          </cell>
          <cell r="AG21" t="e">
            <v>#VALUE!</v>
          </cell>
          <cell r="AM21">
            <v>4</v>
          </cell>
          <cell r="AN21">
            <v>2</v>
          </cell>
          <cell r="AO21">
            <v>2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 t="str">
            <v>keine</v>
          </cell>
          <cell r="AV21" t="b">
            <v>0</v>
          </cell>
        </row>
        <row r="22">
          <cell r="X22">
            <v>0</v>
          </cell>
          <cell r="Y22">
            <v>0</v>
          </cell>
          <cell r="Z22" t="str">
            <v/>
          </cell>
          <cell r="AA22" t="e">
            <v>#VALUE!</v>
          </cell>
          <cell r="AB22">
            <v>0</v>
          </cell>
          <cell r="AC22">
            <v>0</v>
          </cell>
          <cell r="AD22" t="str">
            <v>einseitig</v>
          </cell>
          <cell r="AE22" t="str">
            <v/>
          </cell>
          <cell r="AF22">
            <v>0</v>
          </cell>
          <cell r="AG22" t="e">
            <v>#VALUE!</v>
          </cell>
          <cell r="AM22">
            <v>4</v>
          </cell>
          <cell r="AN22">
            <v>2</v>
          </cell>
          <cell r="AO22">
            <v>2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 t="str">
            <v>keine</v>
          </cell>
          <cell r="AV22" t="b">
            <v>0</v>
          </cell>
        </row>
        <row r="23">
          <cell r="X23">
            <v>0</v>
          </cell>
          <cell r="Y23">
            <v>0</v>
          </cell>
          <cell r="Z23" t="str">
            <v/>
          </cell>
          <cell r="AA23" t="e">
            <v>#VALUE!</v>
          </cell>
          <cell r="AB23">
            <v>0</v>
          </cell>
          <cell r="AC23">
            <v>0</v>
          </cell>
          <cell r="AD23" t="str">
            <v>einseitig</v>
          </cell>
          <cell r="AE23" t="str">
            <v/>
          </cell>
          <cell r="AF23">
            <v>0</v>
          </cell>
          <cell r="AG23" t="e">
            <v>#VALUE!</v>
          </cell>
          <cell r="AM23">
            <v>4</v>
          </cell>
          <cell r="AN23">
            <v>2</v>
          </cell>
          <cell r="AO23">
            <v>2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 t="str">
            <v>keine</v>
          </cell>
          <cell r="AV23" t="b">
            <v>0</v>
          </cell>
        </row>
        <row r="24">
          <cell r="X24">
            <v>0</v>
          </cell>
          <cell r="Y24">
            <v>0</v>
          </cell>
          <cell r="Z24" t="str">
            <v/>
          </cell>
          <cell r="AA24" t="e">
            <v>#VALUE!</v>
          </cell>
          <cell r="AB24">
            <v>0</v>
          </cell>
          <cell r="AC24">
            <v>0</v>
          </cell>
          <cell r="AD24" t="str">
            <v>einseitig</v>
          </cell>
          <cell r="AE24" t="str">
            <v/>
          </cell>
          <cell r="AF24">
            <v>0</v>
          </cell>
          <cell r="AG24" t="e">
            <v>#VALUE!</v>
          </cell>
          <cell r="AM24">
            <v>4</v>
          </cell>
          <cell r="AN24">
            <v>2</v>
          </cell>
          <cell r="AO24">
            <v>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 t="str">
            <v>keine</v>
          </cell>
          <cell r="AV24" t="b">
            <v>0</v>
          </cell>
        </row>
        <row r="25">
          <cell r="X25">
            <v>0</v>
          </cell>
          <cell r="Y25">
            <v>0</v>
          </cell>
          <cell r="Z25" t="str">
            <v/>
          </cell>
          <cell r="AA25" t="e">
            <v>#VALUE!</v>
          </cell>
          <cell r="AB25">
            <v>0</v>
          </cell>
          <cell r="AC25">
            <v>0</v>
          </cell>
          <cell r="AD25" t="str">
            <v>einseitig</v>
          </cell>
          <cell r="AE25" t="str">
            <v/>
          </cell>
          <cell r="AF25">
            <v>0</v>
          </cell>
          <cell r="AG25" t="e">
            <v>#VALUE!</v>
          </cell>
          <cell r="AM25">
            <v>4</v>
          </cell>
          <cell r="AN25">
            <v>2</v>
          </cell>
          <cell r="AO25">
            <v>2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 t="str">
            <v>keine</v>
          </cell>
          <cell r="AV25" t="b">
            <v>0</v>
          </cell>
        </row>
      </sheetData>
      <sheetData sheetId="6">
        <row r="6">
          <cell r="X6">
            <v>0</v>
          </cell>
          <cell r="Y6">
            <v>0</v>
          </cell>
          <cell r="Z6" t="str">
            <v/>
          </cell>
          <cell r="AA6" t="e">
            <v>#VALUE!</v>
          </cell>
          <cell r="AB6">
            <v>0</v>
          </cell>
          <cell r="AC6">
            <v>0</v>
          </cell>
          <cell r="AD6" t="str">
            <v>einseitig</v>
          </cell>
          <cell r="AE6" t="str">
            <v/>
          </cell>
          <cell r="AF6">
            <v>0</v>
          </cell>
          <cell r="AG6" t="e">
            <v>#VALUE!</v>
          </cell>
          <cell r="AM6">
            <v>4</v>
          </cell>
          <cell r="AN6">
            <v>1</v>
          </cell>
          <cell r="AO6">
            <v>1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 t="str">
            <v>keine</v>
          </cell>
          <cell r="AV6" t="b">
            <v>0</v>
          </cell>
        </row>
        <row r="7">
          <cell r="X7">
            <v>0</v>
          </cell>
          <cell r="Y7">
            <v>0</v>
          </cell>
          <cell r="Z7" t="str">
            <v/>
          </cell>
          <cell r="AA7" t="e">
            <v>#VALUE!</v>
          </cell>
          <cell r="AB7">
            <v>0</v>
          </cell>
          <cell r="AC7">
            <v>0</v>
          </cell>
          <cell r="AD7" t="str">
            <v>einseitig</v>
          </cell>
          <cell r="AE7" t="str">
            <v/>
          </cell>
          <cell r="AF7">
            <v>0</v>
          </cell>
          <cell r="AG7" t="e">
            <v>#VALUE!</v>
          </cell>
          <cell r="AM7">
            <v>4</v>
          </cell>
          <cell r="AN7">
            <v>1</v>
          </cell>
          <cell r="AO7">
            <v>1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 t="str">
            <v>keine</v>
          </cell>
          <cell r="AV7" t="b">
            <v>0</v>
          </cell>
        </row>
        <row r="8">
          <cell r="X8">
            <v>0</v>
          </cell>
          <cell r="Y8">
            <v>0</v>
          </cell>
          <cell r="Z8" t="str">
            <v/>
          </cell>
          <cell r="AA8" t="e">
            <v>#VALUE!</v>
          </cell>
          <cell r="AB8">
            <v>0</v>
          </cell>
          <cell r="AC8">
            <v>0</v>
          </cell>
          <cell r="AD8" t="str">
            <v>einseitig</v>
          </cell>
          <cell r="AE8" t="str">
            <v/>
          </cell>
          <cell r="AF8">
            <v>0</v>
          </cell>
          <cell r="AG8" t="e">
            <v>#VALUE!</v>
          </cell>
          <cell r="AM8">
            <v>4</v>
          </cell>
          <cell r="AN8">
            <v>1</v>
          </cell>
          <cell r="AO8">
            <v>1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 t="str">
            <v>keine</v>
          </cell>
          <cell r="AV8" t="b">
            <v>0</v>
          </cell>
        </row>
        <row r="9">
          <cell r="X9">
            <v>0</v>
          </cell>
          <cell r="Y9">
            <v>0</v>
          </cell>
          <cell r="Z9" t="str">
            <v/>
          </cell>
          <cell r="AA9" t="e">
            <v>#VALUE!</v>
          </cell>
          <cell r="AB9">
            <v>0</v>
          </cell>
          <cell r="AC9">
            <v>0</v>
          </cell>
          <cell r="AD9" t="str">
            <v>einseitig</v>
          </cell>
          <cell r="AE9" t="str">
            <v/>
          </cell>
          <cell r="AF9">
            <v>0</v>
          </cell>
          <cell r="AG9" t="e">
            <v>#VALUE!</v>
          </cell>
          <cell r="AM9">
            <v>4</v>
          </cell>
          <cell r="AN9">
            <v>1</v>
          </cell>
          <cell r="AO9">
            <v>1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 t="str">
            <v>keine</v>
          </cell>
          <cell r="AV9" t="b">
            <v>0</v>
          </cell>
        </row>
        <row r="10">
          <cell r="X10">
            <v>0</v>
          </cell>
          <cell r="Y10">
            <v>0</v>
          </cell>
          <cell r="Z10" t="str">
            <v/>
          </cell>
          <cell r="AA10" t="e">
            <v>#VALUE!</v>
          </cell>
          <cell r="AB10">
            <v>0</v>
          </cell>
          <cell r="AC10">
            <v>0</v>
          </cell>
          <cell r="AD10" t="str">
            <v>einseitig</v>
          </cell>
          <cell r="AE10" t="str">
            <v/>
          </cell>
          <cell r="AF10">
            <v>0</v>
          </cell>
          <cell r="AG10" t="e">
            <v>#VALUE!</v>
          </cell>
          <cell r="AM10">
            <v>4</v>
          </cell>
          <cell r="AN10">
            <v>1</v>
          </cell>
          <cell r="AO10">
            <v>1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 t="str">
            <v>keine</v>
          </cell>
          <cell r="AV10" t="b">
            <v>0</v>
          </cell>
        </row>
        <row r="11">
          <cell r="X11">
            <v>0</v>
          </cell>
          <cell r="Y11">
            <v>0</v>
          </cell>
          <cell r="Z11" t="str">
            <v/>
          </cell>
          <cell r="AA11" t="e">
            <v>#VALUE!</v>
          </cell>
          <cell r="AB11">
            <v>0</v>
          </cell>
          <cell r="AC11">
            <v>0</v>
          </cell>
          <cell r="AD11" t="str">
            <v>einseitig</v>
          </cell>
          <cell r="AE11" t="str">
            <v/>
          </cell>
          <cell r="AF11">
            <v>0</v>
          </cell>
          <cell r="AG11" t="e">
            <v>#VALUE!</v>
          </cell>
          <cell r="AM11">
            <v>4</v>
          </cell>
          <cell r="AN11">
            <v>1</v>
          </cell>
          <cell r="AO11">
            <v>1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 t="str">
            <v>keine</v>
          </cell>
          <cell r="AV11" t="b">
            <v>0</v>
          </cell>
        </row>
        <row r="12">
          <cell r="X12">
            <v>0</v>
          </cell>
          <cell r="Y12">
            <v>0</v>
          </cell>
          <cell r="Z12" t="str">
            <v/>
          </cell>
          <cell r="AA12" t="e">
            <v>#VALUE!</v>
          </cell>
          <cell r="AB12">
            <v>0</v>
          </cell>
          <cell r="AC12">
            <v>0</v>
          </cell>
          <cell r="AD12" t="str">
            <v>einseitig</v>
          </cell>
          <cell r="AE12" t="str">
            <v/>
          </cell>
          <cell r="AF12">
            <v>0</v>
          </cell>
          <cell r="AG12" t="e">
            <v>#VALUE!</v>
          </cell>
          <cell r="AM12">
            <v>4</v>
          </cell>
          <cell r="AN12">
            <v>1</v>
          </cell>
          <cell r="AO12">
            <v>1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 t="str">
            <v>keine</v>
          </cell>
          <cell r="AV12" t="b">
            <v>0</v>
          </cell>
        </row>
        <row r="13">
          <cell r="X13">
            <v>0</v>
          </cell>
          <cell r="Y13">
            <v>0</v>
          </cell>
          <cell r="Z13" t="str">
            <v/>
          </cell>
          <cell r="AA13" t="e">
            <v>#VALUE!</v>
          </cell>
          <cell r="AB13">
            <v>0</v>
          </cell>
          <cell r="AC13">
            <v>0</v>
          </cell>
          <cell r="AD13" t="str">
            <v>einseitig</v>
          </cell>
          <cell r="AE13" t="str">
            <v/>
          </cell>
          <cell r="AF13">
            <v>0</v>
          </cell>
          <cell r="AG13" t="e">
            <v>#VALUE!</v>
          </cell>
          <cell r="AM13">
            <v>4</v>
          </cell>
          <cell r="AN13">
            <v>1</v>
          </cell>
          <cell r="AO13">
            <v>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 t="str">
            <v>keine</v>
          </cell>
          <cell r="AV13" t="b">
            <v>0</v>
          </cell>
        </row>
        <row r="14">
          <cell r="X14">
            <v>0</v>
          </cell>
          <cell r="Y14">
            <v>0</v>
          </cell>
          <cell r="Z14" t="str">
            <v/>
          </cell>
          <cell r="AA14" t="e">
            <v>#VALUE!</v>
          </cell>
          <cell r="AB14">
            <v>0</v>
          </cell>
          <cell r="AC14">
            <v>0</v>
          </cell>
          <cell r="AD14" t="str">
            <v>einseitig</v>
          </cell>
          <cell r="AE14" t="str">
            <v/>
          </cell>
          <cell r="AF14">
            <v>0</v>
          </cell>
          <cell r="AG14" t="e">
            <v>#VALUE!</v>
          </cell>
          <cell r="AM14">
            <v>4</v>
          </cell>
          <cell r="AN14">
            <v>1</v>
          </cell>
          <cell r="AO14">
            <v>1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 t="str">
            <v>keine</v>
          </cell>
          <cell r="AV14" t="b">
            <v>0</v>
          </cell>
        </row>
        <row r="15">
          <cell r="X15">
            <v>0</v>
          </cell>
          <cell r="Y15">
            <v>0</v>
          </cell>
          <cell r="Z15" t="str">
            <v/>
          </cell>
          <cell r="AA15" t="e">
            <v>#VALUE!</v>
          </cell>
          <cell r="AB15">
            <v>0</v>
          </cell>
          <cell r="AC15">
            <v>0</v>
          </cell>
          <cell r="AD15" t="str">
            <v>einseitig</v>
          </cell>
          <cell r="AE15" t="str">
            <v/>
          </cell>
          <cell r="AF15">
            <v>0</v>
          </cell>
          <cell r="AG15" t="e">
            <v>#VALUE!</v>
          </cell>
          <cell r="AM15">
            <v>4</v>
          </cell>
          <cell r="AN15">
            <v>1</v>
          </cell>
          <cell r="AO15">
            <v>1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 t="str">
            <v>keine</v>
          </cell>
          <cell r="AV15" t="b">
            <v>0</v>
          </cell>
        </row>
        <row r="16">
          <cell r="X16">
            <v>0</v>
          </cell>
          <cell r="Y16">
            <v>0</v>
          </cell>
          <cell r="Z16" t="str">
            <v/>
          </cell>
          <cell r="AA16" t="e">
            <v>#VALUE!</v>
          </cell>
          <cell r="AB16">
            <v>0</v>
          </cell>
          <cell r="AC16">
            <v>0</v>
          </cell>
          <cell r="AD16" t="str">
            <v>einseitig</v>
          </cell>
          <cell r="AE16" t="str">
            <v/>
          </cell>
          <cell r="AF16">
            <v>0</v>
          </cell>
          <cell r="AG16" t="e">
            <v>#VALUE!</v>
          </cell>
          <cell r="AM16">
            <v>4</v>
          </cell>
          <cell r="AN16">
            <v>1</v>
          </cell>
          <cell r="AO16">
            <v>1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 t="str">
            <v>keine</v>
          </cell>
          <cell r="AV16" t="b">
            <v>0</v>
          </cell>
        </row>
        <row r="17">
          <cell r="X17">
            <v>0</v>
          </cell>
          <cell r="Y17">
            <v>0</v>
          </cell>
          <cell r="Z17" t="str">
            <v/>
          </cell>
          <cell r="AA17" t="e">
            <v>#VALUE!</v>
          </cell>
          <cell r="AB17">
            <v>0</v>
          </cell>
          <cell r="AC17">
            <v>0</v>
          </cell>
          <cell r="AD17" t="str">
            <v>einseitig</v>
          </cell>
          <cell r="AE17" t="str">
            <v/>
          </cell>
          <cell r="AF17">
            <v>0</v>
          </cell>
          <cell r="AG17" t="e">
            <v>#VALUE!</v>
          </cell>
          <cell r="AM17">
            <v>4</v>
          </cell>
          <cell r="AN17">
            <v>1</v>
          </cell>
          <cell r="AO17">
            <v>1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 t="str">
            <v>keine</v>
          </cell>
          <cell r="AV17" t="b">
            <v>0</v>
          </cell>
        </row>
        <row r="18">
          <cell r="X18">
            <v>0</v>
          </cell>
          <cell r="Y18">
            <v>0</v>
          </cell>
          <cell r="Z18" t="str">
            <v/>
          </cell>
          <cell r="AA18" t="e">
            <v>#VALUE!</v>
          </cell>
          <cell r="AB18">
            <v>0</v>
          </cell>
          <cell r="AC18">
            <v>0</v>
          </cell>
          <cell r="AD18" t="str">
            <v>einseitig</v>
          </cell>
          <cell r="AE18" t="str">
            <v/>
          </cell>
          <cell r="AF18">
            <v>0</v>
          </cell>
          <cell r="AG18" t="e">
            <v>#VALUE!</v>
          </cell>
          <cell r="AM18">
            <v>4</v>
          </cell>
          <cell r="AN18">
            <v>1</v>
          </cell>
          <cell r="AO18">
            <v>1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 t="str">
            <v>keine</v>
          </cell>
          <cell r="AV18" t="b">
            <v>0</v>
          </cell>
        </row>
        <row r="19">
          <cell r="X19">
            <v>0</v>
          </cell>
          <cell r="Y19">
            <v>0</v>
          </cell>
          <cell r="Z19" t="str">
            <v/>
          </cell>
          <cell r="AA19" t="e">
            <v>#VALUE!</v>
          </cell>
          <cell r="AB19">
            <v>0</v>
          </cell>
          <cell r="AC19">
            <v>0</v>
          </cell>
          <cell r="AD19" t="str">
            <v>einseitig</v>
          </cell>
          <cell r="AE19" t="str">
            <v/>
          </cell>
          <cell r="AF19">
            <v>0</v>
          </cell>
          <cell r="AG19" t="e">
            <v>#VALUE!</v>
          </cell>
          <cell r="AM19">
            <v>4</v>
          </cell>
          <cell r="AN19">
            <v>1</v>
          </cell>
          <cell r="AO19">
            <v>1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 t="str">
            <v>keine</v>
          </cell>
          <cell r="AV19" t="b">
            <v>0</v>
          </cell>
        </row>
        <row r="20">
          <cell r="X20">
            <v>0</v>
          </cell>
          <cell r="Y20">
            <v>0</v>
          </cell>
          <cell r="Z20" t="str">
            <v/>
          </cell>
          <cell r="AA20" t="e">
            <v>#VALUE!</v>
          </cell>
          <cell r="AB20">
            <v>0</v>
          </cell>
          <cell r="AC20">
            <v>0</v>
          </cell>
          <cell r="AD20" t="str">
            <v>einseitig</v>
          </cell>
          <cell r="AE20" t="str">
            <v/>
          </cell>
          <cell r="AF20">
            <v>0</v>
          </cell>
          <cell r="AG20" t="e">
            <v>#VALUE!</v>
          </cell>
          <cell r="AM20">
            <v>4</v>
          </cell>
          <cell r="AN20">
            <v>1</v>
          </cell>
          <cell r="AO20">
            <v>1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 t="str">
            <v>keine</v>
          </cell>
          <cell r="AV20" t="b">
            <v>0</v>
          </cell>
        </row>
        <row r="21">
          <cell r="X21">
            <v>0</v>
          </cell>
          <cell r="Y21">
            <v>0</v>
          </cell>
          <cell r="Z21" t="str">
            <v/>
          </cell>
          <cell r="AA21" t="e">
            <v>#VALUE!</v>
          </cell>
          <cell r="AB21">
            <v>0</v>
          </cell>
          <cell r="AC21">
            <v>0</v>
          </cell>
          <cell r="AD21" t="str">
            <v>einseitig</v>
          </cell>
          <cell r="AE21" t="str">
            <v/>
          </cell>
          <cell r="AF21">
            <v>0</v>
          </cell>
          <cell r="AG21" t="e">
            <v>#VALUE!</v>
          </cell>
          <cell r="AM21">
            <v>4</v>
          </cell>
          <cell r="AN21">
            <v>1</v>
          </cell>
          <cell r="AO21">
            <v>1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 t="str">
            <v>keine</v>
          </cell>
          <cell r="AV21" t="b">
            <v>0</v>
          </cell>
        </row>
        <row r="22">
          <cell r="X22">
            <v>0</v>
          </cell>
          <cell r="Y22">
            <v>0</v>
          </cell>
          <cell r="Z22" t="str">
            <v/>
          </cell>
          <cell r="AA22" t="e">
            <v>#VALUE!</v>
          </cell>
          <cell r="AB22">
            <v>0</v>
          </cell>
          <cell r="AC22">
            <v>0</v>
          </cell>
          <cell r="AD22" t="str">
            <v>einseitig</v>
          </cell>
          <cell r="AE22" t="str">
            <v/>
          </cell>
          <cell r="AF22">
            <v>0</v>
          </cell>
          <cell r="AG22" t="e">
            <v>#VALUE!</v>
          </cell>
          <cell r="AM22">
            <v>4</v>
          </cell>
          <cell r="AN22">
            <v>1</v>
          </cell>
          <cell r="AO22">
            <v>1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 t="str">
            <v>keine</v>
          </cell>
          <cell r="AV22" t="b">
            <v>0</v>
          </cell>
        </row>
        <row r="23">
          <cell r="X23">
            <v>0</v>
          </cell>
          <cell r="Y23">
            <v>0</v>
          </cell>
          <cell r="Z23" t="str">
            <v/>
          </cell>
          <cell r="AA23" t="e">
            <v>#VALUE!</v>
          </cell>
          <cell r="AB23">
            <v>0</v>
          </cell>
          <cell r="AC23">
            <v>0</v>
          </cell>
          <cell r="AD23" t="str">
            <v>einseitig</v>
          </cell>
          <cell r="AE23" t="str">
            <v/>
          </cell>
          <cell r="AF23">
            <v>0</v>
          </cell>
          <cell r="AG23" t="e">
            <v>#VALUE!</v>
          </cell>
          <cell r="AM23">
            <v>4</v>
          </cell>
          <cell r="AN23">
            <v>1</v>
          </cell>
          <cell r="AO23">
            <v>1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 t="str">
            <v>keine</v>
          </cell>
          <cell r="AV23" t="b">
            <v>0</v>
          </cell>
        </row>
        <row r="24">
          <cell r="X24">
            <v>0</v>
          </cell>
          <cell r="Y24">
            <v>0</v>
          </cell>
          <cell r="Z24" t="str">
            <v/>
          </cell>
          <cell r="AA24" t="e">
            <v>#VALUE!</v>
          </cell>
          <cell r="AB24">
            <v>0</v>
          </cell>
          <cell r="AC24">
            <v>0</v>
          </cell>
          <cell r="AD24" t="str">
            <v>einseitig</v>
          </cell>
          <cell r="AE24" t="str">
            <v/>
          </cell>
          <cell r="AF24">
            <v>0</v>
          </cell>
          <cell r="AG24" t="e">
            <v>#VALUE!</v>
          </cell>
          <cell r="AM24">
            <v>4</v>
          </cell>
          <cell r="AN24">
            <v>1</v>
          </cell>
          <cell r="AO24">
            <v>1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 t="str">
            <v>keine</v>
          </cell>
          <cell r="AV24" t="b">
            <v>0</v>
          </cell>
        </row>
        <row r="25">
          <cell r="X25">
            <v>0</v>
          </cell>
          <cell r="Y25">
            <v>0</v>
          </cell>
          <cell r="Z25" t="str">
            <v/>
          </cell>
          <cell r="AA25" t="e">
            <v>#VALUE!</v>
          </cell>
          <cell r="AB25">
            <v>0</v>
          </cell>
          <cell r="AC25">
            <v>0</v>
          </cell>
          <cell r="AD25" t="str">
            <v>einseitig</v>
          </cell>
          <cell r="AE25" t="str">
            <v/>
          </cell>
          <cell r="AF25">
            <v>0</v>
          </cell>
          <cell r="AG25" t="e">
            <v>#VALUE!</v>
          </cell>
          <cell r="AM25">
            <v>4</v>
          </cell>
          <cell r="AN25">
            <v>1</v>
          </cell>
          <cell r="AO25">
            <v>1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 t="str">
            <v>keine</v>
          </cell>
          <cell r="AV25" t="b">
            <v>0</v>
          </cell>
        </row>
      </sheetData>
      <sheetData sheetId="7">
        <row r="6">
          <cell r="X6">
            <v>0</v>
          </cell>
          <cell r="Y6">
            <v>0</v>
          </cell>
          <cell r="Z6" t="str">
            <v/>
          </cell>
          <cell r="AA6" t="e">
            <v>#VALUE!</v>
          </cell>
          <cell r="AB6">
            <v>0</v>
          </cell>
          <cell r="AC6">
            <v>0</v>
          </cell>
          <cell r="AD6" t="str">
            <v>einseitig</v>
          </cell>
          <cell r="AE6" t="str">
            <v/>
          </cell>
          <cell r="AF6">
            <v>0</v>
          </cell>
          <cell r="AG6" t="e">
            <v>#VALUE!</v>
          </cell>
          <cell r="AH6">
            <v>90</v>
          </cell>
          <cell r="AM6">
            <v>4</v>
          </cell>
          <cell r="AN6">
            <v>3</v>
          </cell>
          <cell r="AO6">
            <v>2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 t="str">
            <v>keine</v>
          </cell>
          <cell r="AV6" t="b">
            <v>0</v>
          </cell>
        </row>
        <row r="7">
          <cell r="X7">
            <v>0</v>
          </cell>
          <cell r="Y7">
            <v>0</v>
          </cell>
          <cell r="Z7" t="str">
            <v/>
          </cell>
          <cell r="AA7" t="e">
            <v>#VALUE!</v>
          </cell>
          <cell r="AB7">
            <v>0</v>
          </cell>
          <cell r="AC7">
            <v>0</v>
          </cell>
          <cell r="AD7" t="str">
            <v>einseitig</v>
          </cell>
          <cell r="AE7" t="str">
            <v/>
          </cell>
          <cell r="AF7">
            <v>0</v>
          </cell>
          <cell r="AG7" t="e">
            <v>#VALUE!</v>
          </cell>
          <cell r="AH7">
            <v>90</v>
          </cell>
          <cell r="AM7">
            <v>4</v>
          </cell>
          <cell r="AN7">
            <v>3</v>
          </cell>
          <cell r="AO7">
            <v>2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 t="str">
            <v>keine</v>
          </cell>
          <cell r="AV7" t="b">
            <v>0</v>
          </cell>
        </row>
        <row r="8">
          <cell r="X8">
            <v>0</v>
          </cell>
          <cell r="Y8">
            <v>0</v>
          </cell>
          <cell r="Z8" t="str">
            <v/>
          </cell>
          <cell r="AA8" t="e">
            <v>#VALUE!</v>
          </cell>
          <cell r="AB8">
            <v>0</v>
          </cell>
          <cell r="AC8">
            <v>0</v>
          </cell>
          <cell r="AD8" t="str">
            <v>einseitig</v>
          </cell>
          <cell r="AE8" t="str">
            <v/>
          </cell>
          <cell r="AF8">
            <v>0</v>
          </cell>
          <cell r="AG8" t="e">
            <v>#VALUE!</v>
          </cell>
          <cell r="AH8">
            <v>90</v>
          </cell>
          <cell r="AM8">
            <v>4</v>
          </cell>
          <cell r="AN8">
            <v>3</v>
          </cell>
          <cell r="AO8">
            <v>2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 t="str">
            <v>keine</v>
          </cell>
          <cell r="AV8" t="b">
            <v>0</v>
          </cell>
        </row>
        <row r="9">
          <cell r="X9">
            <v>0</v>
          </cell>
          <cell r="Y9">
            <v>0</v>
          </cell>
          <cell r="Z9" t="str">
            <v/>
          </cell>
          <cell r="AA9" t="e">
            <v>#VALUE!</v>
          </cell>
          <cell r="AB9">
            <v>0</v>
          </cell>
          <cell r="AC9">
            <v>0</v>
          </cell>
          <cell r="AD9" t="str">
            <v>einseitig</v>
          </cell>
          <cell r="AE9" t="str">
            <v/>
          </cell>
          <cell r="AF9">
            <v>0</v>
          </cell>
          <cell r="AG9" t="e">
            <v>#VALUE!</v>
          </cell>
          <cell r="AH9">
            <v>90</v>
          </cell>
          <cell r="AM9">
            <v>4</v>
          </cell>
          <cell r="AN9">
            <v>3</v>
          </cell>
          <cell r="AO9">
            <v>2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 t="str">
            <v>keine</v>
          </cell>
          <cell r="AV9" t="b">
            <v>0</v>
          </cell>
        </row>
        <row r="10">
          <cell r="X10">
            <v>0</v>
          </cell>
          <cell r="Y10">
            <v>0</v>
          </cell>
          <cell r="Z10" t="str">
            <v/>
          </cell>
          <cell r="AA10" t="e">
            <v>#VALUE!</v>
          </cell>
          <cell r="AB10">
            <v>0</v>
          </cell>
          <cell r="AC10">
            <v>0</v>
          </cell>
          <cell r="AD10" t="str">
            <v>einseitig</v>
          </cell>
          <cell r="AE10" t="str">
            <v/>
          </cell>
          <cell r="AF10">
            <v>0</v>
          </cell>
          <cell r="AG10" t="e">
            <v>#VALUE!</v>
          </cell>
          <cell r="AH10">
            <v>90</v>
          </cell>
          <cell r="AM10">
            <v>4</v>
          </cell>
          <cell r="AN10">
            <v>3</v>
          </cell>
          <cell r="AO10">
            <v>2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 t="str">
            <v>keine</v>
          </cell>
          <cell r="AV10" t="b">
            <v>0</v>
          </cell>
        </row>
        <row r="11">
          <cell r="X11">
            <v>0</v>
          </cell>
          <cell r="Y11">
            <v>0</v>
          </cell>
          <cell r="Z11" t="str">
            <v/>
          </cell>
          <cell r="AA11" t="e">
            <v>#VALUE!</v>
          </cell>
          <cell r="AB11">
            <v>0</v>
          </cell>
          <cell r="AC11">
            <v>0</v>
          </cell>
          <cell r="AD11" t="str">
            <v>einseitig</v>
          </cell>
          <cell r="AE11" t="str">
            <v/>
          </cell>
          <cell r="AF11">
            <v>0</v>
          </cell>
          <cell r="AG11" t="e">
            <v>#VALUE!</v>
          </cell>
          <cell r="AH11">
            <v>90</v>
          </cell>
          <cell r="AM11">
            <v>4</v>
          </cell>
          <cell r="AN11">
            <v>3</v>
          </cell>
          <cell r="AO11">
            <v>2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 t="str">
            <v>keine</v>
          </cell>
          <cell r="AV11" t="b">
            <v>0</v>
          </cell>
        </row>
        <row r="12">
          <cell r="X12">
            <v>0</v>
          </cell>
          <cell r="Y12">
            <v>0</v>
          </cell>
          <cell r="Z12" t="str">
            <v/>
          </cell>
          <cell r="AA12" t="e">
            <v>#VALUE!</v>
          </cell>
          <cell r="AB12">
            <v>0</v>
          </cell>
          <cell r="AC12">
            <v>0</v>
          </cell>
          <cell r="AD12" t="str">
            <v>einseitig</v>
          </cell>
          <cell r="AE12" t="str">
            <v/>
          </cell>
          <cell r="AF12">
            <v>0</v>
          </cell>
          <cell r="AG12" t="e">
            <v>#VALUE!</v>
          </cell>
          <cell r="AH12">
            <v>90</v>
          </cell>
          <cell r="AM12">
            <v>4</v>
          </cell>
          <cell r="AN12">
            <v>3</v>
          </cell>
          <cell r="AO12">
            <v>2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 t="str">
            <v>keine</v>
          </cell>
          <cell r="AV12" t="b">
            <v>0</v>
          </cell>
        </row>
        <row r="13">
          <cell r="X13">
            <v>0</v>
          </cell>
          <cell r="Y13">
            <v>0</v>
          </cell>
          <cell r="Z13" t="str">
            <v/>
          </cell>
          <cell r="AA13" t="e">
            <v>#VALUE!</v>
          </cell>
          <cell r="AB13">
            <v>0</v>
          </cell>
          <cell r="AC13">
            <v>0</v>
          </cell>
          <cell r="AD13" t="str">
            <v>einseitig</v>
          </cell>
          <cell r="AE13" t="str">
            <v/>
          </cell>
          <cell r="AF13">
            <v>0</v>
          </cell>
          <cell r="AG13" t="e">
            <v>#VALUE!</v>
          </cell>
          <cell r="AH13">
            <v>90</v>
          </cell>
          <cell r="AM13">
            <v>4</v>
          </cell>
          <cell r="AN13">
            <v>3</v>
          </cell>
          <cell r="AO13">
            <v>2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 t="str">
            <v>keine</v>
          </cell>
          <cell r="AV13" t="b">
            <v>0</v>
          </cell>
        </row>
        <row r="14">
          <cell r="X14">
            <v>0</v>
          </cell>
          <cell r="Y14">
            <v>0</v>
          </cell>
          <cell r="Z14" t="str">
            <v/>
          </cell>
          <cell r="AA14" t="e">
            <v>#VALUE!</v>
          </cell>
          <cell r="AB14">
            <v>0</v>
          </cell>
          <cell r="AC14">
            <v>0</v>
          </cell>
          <cell r="AD14" t="str">
            <v>einseitig</v>
          </cell>
          <cell r="AE14" t="str">
            <v/>
          </cell>
          <cell r="AF14">
            <v>0</v>
          </cell>
          <cell r="AG14" t="e">
            <v>#VALUE!</v>
          </cell>
          <cell r="AH14">
            <v>90</v>
          </cell>
          <cell r="AM14">
            <v>4</v>
          </cell>
          <cell r="AN14">
            <v>3</v>
          </cell>
          <cell r="AO14">
            <v>2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 t="str">
            <v>keine</v>
          </cell>
          <cell r="AV14" t="b">
            <v>0</v>
          </cell>
        </row>
        <row r="15">
          <cell r="X15">
            <v>0</v>
          </cell>
          <cell r="Y15">
            <v>0</v>
          </cell>
          <cell r="Z15" t="str">
            <v/>
          </cell>
          <cell r="AA15" t="e">
            <v>#VALUE!</v>
          </cell>
          <cell r="AB15">
            <v>0</v>
          </cell>
          <cell r="AC15">
            <v>0</v>
          </cell>
          <cell r="AD15" t="str">
            <v>einseitig</v>
          </cell>
          <cell r="AE15" t="str">
            <v/>
          </cell>
          <cell r="AF15">
            <v>0</v>
          </cell>
          <cell r="AG15" t="e">
            <v>#VALUE!</v>
          </cell>
          <cell r="AH15">
            <v>90</v>
          </cell>
          <cell r="AM15">
            <v>4</v>
          </cell>
          <cell r="AN15">
            <v>3</v>
          </cell>
          <cell r="AO15">
            <v>2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 t="str">
            <v>keine</v>
          </cell>
          <cell r="AV15" t="b">
            <v>0</v>
          </cell>
        </row>
        <row r="16">
          <cell r="X16">
            <v>0</v>
          </cell>
          <cell r="Y16">
            <v>0</v>
          </cell>
          <cell r="Z16" t="str">
            <v/>
          </cell>
          <cell r="AA16" t="e">
            <v>#VALUE!</v>
          </cell>
          <cell r="AB16">
            <v>0</v>
          </cell>
          <cell r="AC16">
            <v>0</v>
          </cell>
          <cell r="AD16" t="str">
            <v>einseitig</v>
          </cell>
          <cell r="AE16" t="str">
            <v/>
          </cell>
          <cell r="AF16">
            <v>0</v>
          </cell>
          <cell r="AG16" t="e">
            <v>#VALUE!</v>
          </cell>
          <cell r="AH16">
            <v>90</v>
          </cell>
          <cell r="AM16">
            <v>4</v>
          </cell>
          <cell r="AN16">
            <v>3</v>
          </cell>
          <cell r="AO16">
            <v>2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 t="str">
            <v>keine</v>
          </cell>
          <cell r="AV16" t="b">
            <v>0</v>
          </cell>
        </row>
        <row r="17">
          <cell r="X17">
            <v>0</v>
          </cell>
          <cell r="Y17">
            <v>0</v>
          </cell>
          <cell r="Z17" t="str">
            <v/>
          </cell>
          <cell r="AA17" t="e">
            <v>#VALUE!</v>
          </cell>
          <cell r="AB17">
            <v>0</v>
          </cell>
          <cell r="AC17">
            <v>0</v>
          </cell>
          <cell r="AD17" t="str">
            <v>einseitig</v>
          </cell>
          <cell r="AE17" t="str">
            <v/>
          </cell>
          <cell r="AF17">
            <v>0</v>
          </cell>
          <cell r="AG17" t="e">
            <v>#VALUE!</v>
          </cell>
          <cell r="AH17">
            <v>90</v>
          </cell>
          <cell r="AM17">
            <v>4</v>
          </cell>
          <cell r="AN17">
            <v>3</v>
          </cell>
          <cell r="AO17">
            <v>2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 t="str">
            <v>keine</v>
          </cell>
          <cell r="AV17" t="b">
            <v>0</v>
          </cell>
        </row>
        <row r="18">
          <cell r="X18">
            <v>0</v>
          </cell>
          <cell r="Y18">
            <v>0</v>
          </cell>
          <cell r="Z18" t="str">
            <v/>
          </cell>
          <cell r="AA18" t="e">
            <v>#VALUE!</v>
          </cell>
          <cell r="AB18">
            <v>0</v>
          </cell>
          <cell r="AC18">
            <v>0</v>
          </cell>
          <cell r="AD18" t="str">
            <v>einseitig</v>
          </cell>
          <cell r="AE18" t="str">
            <v/>
          </cell>
          <cell r="AF18">
            <v>0</v>
          </cell>
          <cell r="AG18" t="e">
            <v>#VALUE!</v>
          </cell>
          <cell r="AH18">
            <v>90</v>
          </cell>
          <cell r="AM18">
            <v>4</v>
          </cell>
          <cell r="AN18">
            <v>3</v>
          </cell>
          <cell r="AO18">
            <v>2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 t="str">
            <v>keine</v>
          </cell>
          <cell r="AV18" t="b">
            <v>0</v>
          </cell>
        </row>
        <row r="19">
          <cell r="X19">
            <v>0</v>
          </cell>
          <cell r="Y19">
            <v>0</v>
          </cell>
          <cell r="Z19" t="str">
            <v/>
          </cell>
          <cell r="AA19" t="e">
            <v>#VALUE!</v>
          </cell>
          <cell r="AB19">
            <v>0</v>
          </cell>
          <cell r="AC19">
            <v>0</v>
          </cell>
          <cell r="AD19" t="str">
            <v>einseitig</v>
          </cell>
          <cell r="AE19" t="str">
            <v/>
          </cell>
          <cell r="AF19">
            <v>0</v>
          </cell>
          <cell r="AG19" t="e">
            <v>#VALUE!</v>
          </cell>
          <cell r="AH19">
            <v>90</v>
          </cell>
          <cell r="AM19">
            <v>4</v>
          </cell>
          <cell r="AN19">
            <v>3</v>
          </cell>
          <cell r="AO19">
            <v>2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 t="str">
            <v>keine</v>
          </cell>
          <cell r="AV19" t="b">
            <v>0</v>
          </cell>
        </row>
        <row r="20">
          <cell r="X20">
            <v>0</v>
          </cell>
          <cell r="Y20">
            <v>0</v>
          </cell>
          <cell r="Z20" t="str">
            <v/>
          </cell>
          <cell r="AA20" t="e">
            <v>#VALUE!</v>
          </cell>
          <cell r="AB20">
            <v>0</v>
          </cell>
          <cell r="AC20">
            <v>0</v>
          </cell>
          <cell r="AD20" t="str">
            <v>einseitig</v>
          </cell>
          <cell r="AE20" t="str">
            <v/>
          </cell>
          <cell r="AF20">
            <v>0</v>
          </cell>
          <cell r="AG20" t="e">
            <v>#VALUE!</v>
          </cell>
          <cell r="AH20">
            <v>90</v>
          </cell>
          <cell r="AM20">
            <v>4</v>
          </cell>
          <cell r="AN20">
            <v>3</v>
          </cell>
          <cell r="AO20">
            <v>2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 t="str">
            <v>keine</v>
          </cell>
          <cell r="AV20" t="b">
            <v>0</v>
          </cell>
        </row>
        <row r="21">
          <cell r="X21">
            <v>0</v>
          </cell>
          <cell r="Y21">
            <v>0</v>
          </cell>
          <cell r="Z21" t="str">
            <v/>
          </cell>
          <cell r="AA21" t="e">
            <v>#VALUE!</v>
          </cell>
          <cell r="AB21">
            <v>0</v>
          </cell>
          <cell r="AC21">
            <v>0</v>
          </cell>
          <cell r="AD21" t="str">
            <v>einseitig</v>
          </cell>
          <cell r="AE21" t="str">
            <v/>
          </cell>
          <cell r="AF21">
            <v>0</v>
          </cell>
          <cell r="AG21" t="e">
            <v>#VALUE!</v>
          </cell>
          <cell r="AH21">
            <v>90</v>
          </cell>
          <cell r="AM21">
            <v>4</v>
          </cell>
          <cell r="AN21">
            <v>3</v>
          </cell>
          <cell r="AO21">
            <v>2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 t="str">
            <v>keine</v>
          </cell>
          <cell r="AV21" t="b">
            <v>0</v>
          </cell>
        </row>
        <row r="22">
          <cell r="X22">
            <v>0</v>
          </cell>
          <cell r="Y22">
            <v>0</v>
          </cell>
          <cell r="Z22" t="str">
            <v/>
          </cell>
          <cell r="AA22" t="e">
            <v>#VALUE!</v>
          </cell>
          <cell r="AB22">
            <v>0</v>
          </cell>
          <cell r="AC22">
            <v>0</v>
          </cell>
          <cell r="AD22" t="str">
            <v>einseitig</v>
          </cell>
          <cell r="AE22" t="str">
            <v/>
          </cell>
          <cell r="AF22">
            <v>0</v>
          </cell>
          <cell r="AG22" t="e">
            <v>#VALUE!</v>
          </cell>
          <cell r="AH22">
            <v>90</v>
          </cell>
          <cell r="AM22">
            <v>4</v>
          </cell>
          <cell r="AN22">
            <v>3</v>
          </cell>
          <cell r="AO22">
            <v>2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 t="str">
            <v>keine</v>
          </cell>
          <cell r="AV22" t="b">
            <v>0</v>
          </cell>
        </row>
        <row r="23">
          <cell r="X23">
            <v>0</v>
          </cell>
          <cell r="Y23">
            <v>0</v>
          </cell>
          <cell r="Z23" t="str">
            <v/>
          </cell>
          <cell r="AA23" t="e">
            <v>#VALUE!</v>
          </cell>
          <cell r="AB23">
            <v>0</v>
          </cell>
          <cell r="AC23">
            <v>0</v>
          </cell>
          <cell r="AD23" t="str">
            <v>einseitig</v>
          </cell>
          <cell r="AE23" t="str">
            <v/>
          </cell>
          <cell r="AF23">
            <v>0</v>
          </cell>
          <cell r="AG23" t="e">
            <v>#VALUE!</v>
          </cell>
          <cell r="AH23">
            <v>90</v>
          </cell>
          <cell r="AM23">
            <v>4</v>
          </cell>
          <cell r="AN23">
            <v>3</v>
          </cell>
          <cell r="AO23">
            <v>2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 t="str">
            <v>keine</v>
          </cell>
          <cell r="AV23" t="b">
            <v>0</v>
          </cell>
        </row>
        <row r="24">
          <cell r="X24">
            <v>0</v>
          </cell>
          <cell r="Y24">
            <v>0</v>
          </cell>
          <cell r="Z24" t="str">
            <v/>
          </cell>
          <cell r="AA24" t="e">
            <v>#VALUE!</v>
          </cell>
          <cell r="AB24">
            <v>0</v>
          </cell>
          <cell r="AC24">
            <v>0</v>
          </cell>
          <cell r="AD24" t="str">
            <v>einseitig</v>
          </cell>
          <cell r="AE24" t="str">
            <v/>
          </cell>
          <cell r="AF24">
            <v>0</v>
          </cell>
          <cell r="AG24" t="e">
            <v>#VALUE!</v>
          </cell>
          <cell r="AH24">
            <v>90</v>
          </cell>
          <cell r="AM24">
            <v>4</v>
          </cell>
          <cell r="AN24">
            <v>3</v>
          </cell>
          <cell r="AO24">
            <v>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 t="str">
            <v>keine</v>
          </cell>
          <cell r="AV24" t="b">
            <v>0</v>
          </cell>
        </row>
        <row r="25">
          <cell r="X25">
            <v>0</v>
          </cell>
          <cell r="Y25">
            <v>0</v>
          </cell>
          <cell r="Z25" t="str">
            <v/>
          </cell>
          <cell r="AA25" t="e">
            <v>#VALUE!</v>
          </cell>
          <cell r="AB25">
            <v>0</v>
          </cell>
          <cell r="AC25">
            <v>0</v>
          </cell>
          <cell r="AD25" t="str">
            <v>einseitig</v>
          </cell>
          <cell r="AE25" t="str">
            <v/>
          </cell>
          <cell r="AF25">
            <v>0</v>
          </cell>
          <cell r="AG25" t="e">
            <v>#VALUE!</v>
          </cell>
          <cell r="AH25">
            <v>90</v>
          </cell>
          <cell r="AM25">
            <v>4</v>
          </cell>
          <cell r="AN25">
            <v>3</v>
          </cell>
          <cell r="AO25">
            <v>2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 t="str">
            <v>keine</v>
          </cell>
          <cell r="AV25" t="b">
            <v>0</v>
          </cell>
        </row>
      </sheetData>
      <sheetData sheetId="8">
        <row r="6">
          <cell r="X6">
            <v>0</v>
          </cell>
          <cell r="Y6">
            <v>0</v>
          </cell>
          <cell r="Z6" t="str">
            <v/>
          </cell>
          <cell r="AA6" t="e">
            <v>#VALUE!</v>
          </cell>
          <cell r="AB6">
            <v>0</v>
          </cell>
          <cell r="AC6">
            <v>0</v>
          </cell>
          <cell r="AD6" t="str">
            <v>einseitig</v>
          </cell>
          <cell r="AE6" t="str">
            <v/>
          </cell>
          <cell r="AF6">
            <v>0</v>
          </cell>
          <cell r="AG6" t="e">
            <v>#VALUE!</v>
          </cell>
          <cell r="AH6">
            <v>90</v>
          </cell>
          <cell r="AM6">
            <v>4</v>
          </cell>
          <cell r="AN6">
            <v>3</v>
          </cell>
          <cell r="AO6">
            <v>2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 t="str">
            <v>keine</v>
          </cell>
          <cell r="AV6" t="b">
            <v>0</v>
          </cell>
        </row>
        <row r="7">
          <cell r="X7">
            <v>0</v>
          </cell>
          <cell r="Y7">
            <v>0</v>
          </cell>
          <cell r="Z7" t="str">
            <v/>
          </cell>
          <cell r="AA7" t="e">
            <v>#VALUE!</v>
          </cell>
          <cell r="AB7">
            <v>0</v>
          </cell>
          <cell r="AC7">
            <v>0</v>
          </cell>
          <cell r="AD7" t="str">
            <v>einseitig</v>
          </cell>
          <cell r="AE7" t="str">
            <v/>
          </cell>
          <cell r="AF7">
            <v>0</v>
          </cell>
          <cell r="AG7" t="e">
            <v>#VALUE!</v>
          </cell>
          <cell r="AH7">
            <v>90</v>
          </cell>
          <cell r="AM7">
            <v>4</v>
          </cell>
          <cell r="AN7">
            <v>3</v>
          </cell>
          <cell r="AO7">
            <v>2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 t="str">
            <v>keine</v>
          </cell>
          <cell r="AV7" t="b">
            <v>0</v>
          </cell>
        </row>
        <row r="8">
          <cell r="X8">
            <v>0</v>
          </cell>
          <cell r="Y8">
            <v>0</v>
          </cell>
          <cell r="Z8" t="str">
            <v/>
          </cell>
          <cell r="AA8" t="e">
            <v>#VALUE!</v>
          </cell>
          <cell r="AB8">
            <v>0</v>
          </cell>
          <cell r="AC8">
            <v>0</v>
          </cell>
          <cell r="AD8" t="str">
            <v>einseitig</v>
          </cell>
          <cell r="AE8" t="str">
            <v/>
          </cell>
          <cell r="AF8">
            <v>0</v>
          </cell>
          <cell r="AG8" t="e">
            <v>#VALUE!</v>
          </cell>
          <cell r="AH8">
            <v>90</v>
          </cell>
          <cell r="AM8">
            <v>4</v>
          </cell>
          <cell r="AN8">
            <v>3</v>
          </cell>
          <cell r="AO8">
            <v>2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 t="str">
            <v>keine</v>
          </cell>
          <cell r="AV8" t="b">
            <v>0</v>
          </cell>
        </row>
        <row r="9">
          <cell r="X9">
            <v>0</v>
          </cell>
          <cell r="Y9">
            <v>0</v>
          </cell>
          <cell r="Z9" t="str">
            <v/>
          </cell>
          <cell r="AA9" t="e">
            <v>#VALUE!</v>
          </cell>
          <cell r="AB9">
            <v>0</v>
          </cell>
          <cell r="AC9">
            <v>0</v>
          </cell>
          <cell r="AD9" t="str">
            <v>einseitig</v>
          </cell>
          <cell r="AE9" t="str">
            <v/>
          </cell>
          <cell r="AF9">
            <v>0</v>
          </cell>
          <cell r="AG9" t="e">
            <v>#VALUE!</v>
          </cell>
          <cell r="AH9">
            <v>90</v>
          </cell>
          <cell r="AM9">
            <v>4</v>
          </cell>
          <cell r="AN9">
            <v>3</v>
          </cell>
          <cell r="AO9">
            <v>2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 t="str">
            <v>keine</v>
          </cell>
          <cell r="AV9" t="b">
            <v>0</v>
          </cell>
        </row>
        <row r="10">
          <cell r="X10">
            <v>0</v>
          </cell>
          <cell r="Y10">
            <v>0</v>
          </cell>
          <cell r="Z10" t="str">
            <v/>
          </cell>
          <cell r="AA10" t="e">
            <v>#VALUE!</v>
          </cell>
          <cell r="AB10">
            <v>0</v>
          </cell>
          <cell r="AC10">
            <v>0</v>
          </cell>
          <cell r="AD10" t="str">
            <v>einseitig</v>
          </cell>
          <cell r="AE10" t="str">
            <v/>
          </cell>
          <cell r="AF10">
            <v>0</v>
          </cell>
          <cell r="AG10" t="e">
            <v>#VALUE!</v>
          </cell>
          <cell r="AH10">
            <v>90</v>
          </cell>
          <cell r="AM10">
            <v>4</v>
          </cell>
          <cell r="AN10">
            <v>3</v>
          </cell>
          <cell r="AO10">
            <v>2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 t="str">
            <v>keine</v>
          </cell>
          <cell r="AV10" t="b">
            <v>0</v>
          </cell>
        </row>
        <row r="11">
          <cell r="X11">
            <v>0</v>
          </cell>
          <cell r="Y11">
            <v>0</v>
          </cell>
          <cell r="Z11" t="str">
            <v/>
          </cell>
          <cell r="AA11" t="e">
            <v>#VALUE!</v>
          </cell>
          <cell r="AB11">
            <v>0</v>
          </cell>
          <cell r="AC11">
            <v>0</v>
          </cell>
          <cell r="AD11" t="str">
            <v>einseitig</v>
          </cell>
          <cell r="AE11" t="str">
            <v/>
          </cell>
          <cell r="AF11">
            <v>0</v>
          </cell>
          <cell r="AG11" t="e">
            <v>#VALUE!</v>
          </cell>
          <cell r="AH11">
            <v>90</v>
          </cell>
          <cell r="AM11">
            <v>4</v>
          </cell>
          <cell r="AN11">
            <v>3</v>
          </cell>
          <cell r="AO11">
            <v>2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 t="str">
            <v>keine</v>
          </cell>
          <cell r="AV11" t="b">
            <v>0</v>
          </cell>
        </row>
        <row r="12">
          <cell r="X12">
            <v>0</v>
          </cell>
          <cell r="Y12">
            <v>0</v>
          </cell>
          <cell r="Z12" t="str">
            <v/>
          </cell>
          <cell r="AA12" t="e">
            <v>#VALUE!</v>
          </cell>
          <cell r="AB12">
            <v>0</v>
          </cell>
          <cell r="AC12">
            <v>0</v>
          </cell>
          <cell r="AD12" t="str">
            <v>einseitig</v>
          </cell>
          <cell r="AE12" t="str">
            <v/>
          </cell>
          <cell r="AF12">
            <v>0</v>
          </cell>
          <cell r="AG12" t="e">
            <v>#VALUE!</v>
          </cell>
          <cell r="AH12">
            <v>90</v>
          </cell>
          <cell r="AM12">
            <v>4</v>
          </cell>
          <cell r="AN12">
            <v>3</v>
          </cell>
          <cell r="AO12">
            <v>2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 t="str">
            <v>keine</v>
          </cell>
          <cell r="AV12" t="b">
            <v>0</v>
          </cell>
        </row>
        <row r="13">
          <cell r="X13">
            <v>0</v>
          </cell>
          <cell r="Y13">
            <v>0</v>
          </cell>
          <cell r="Z13" t="str">
            <v/>
          </cell>
          <cell r="AA13" t="e">
            <v>#VALUE!</v>
          </cell>
          <cell r="AB13">
            <v>0</v>
          </cell>
          <cell r="AC13">
            <v>0</v>
          </cell>
          <cell r="AD13" t="str">
            <v>einseitig</v>
          </cell>
          <cell r="AE13" t="str">
            <v/>
          </cell>
          <cell r="AF13">
            <v>0</v>
          </cell>
          <cell r="AG13" t="e">
            <v>#VALUE!</v>
          </cell>
          <cell r="AH13">
            <v>90</v>
          </cell>
          <cell r="AM13">
            <v>4</v>
          </cell>
          <cell r="AN13">
            <v>3</v>
          </cell>
          <cell r="AO13">
            <v>2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 t="str">
            <v>keine</v>
          </cell>
          <cell r="AV13" t="b">
            <v>0</v>
          </cell>
        </row>
        <row r="14">
          <cell r="X14">
            <v>0</v>
          </cell>
          <cell r="Y14">
            <v>0</v>
          </cell>
          <cell r="Z14" t="str">
            <v/>
          </cell>
          <cell r="AA14" t="e">
            <v>#VALUE!</v>
          </cell>
          <cell r="AB14">
            <v>0</v>
          </cell>
          <cell r="AC14">
            <v>0</v>
          </cell>
          <cell r="AD14" t="str">
            <v>einseitig</v>
          </cell>
          <cell r="AE14" t="str">
            <v/>
          </cell>
          <cell r="AF14">
            <v>0</v>
          </cell>
          <cell r="AG14" t="e">
            <v>#VALUE!</v>
          </cell>
          <cell r="AH14">
            <v>90</v>
          </cell>
          <cell r="AM14">
            <v>4</v>
          </cell>
          <cell r="AN14">
            <v>3</v>
          </cell>
          <cell r="AO14">
            <v>2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 t="str">
            <v>keine</v>
          </cell>
          <cell r="AV14" t="b">
            <v>0</v>
          </cell>
        </row>
        <row r="15">
          <cell r="X15">
            <v>0</v>
          </cell>
          <cell r="Y15">
            <v>0</v>
          </cell>
          <cell r="Z15" t="str">
            <v/>
          </cell>
          <cell r="AA15" t="e">
            <v>#VALUE!</v>
          </cell>
          <cell r="AB15">
            <v>0</v>
          </cell>
          <cell r="AC15">
            <v>0</v>
          </cell>
          <cell r="AD15" t="str">
            <v>einseitig</v>
          </cell>
          <cell r="AE15" t="str">
            <v/>
          </cell>
          <cell r="AF15">
            <v>0</v>
          </cell>
          <cell r="AG15" t="e">
            <v>#VALUE!</v>
          </cell>
          <cell r="AH15">
            <v>90</v>
          </cell>
          <cell r="AM15">
            <v>4</v>
          </cell>
          <cell r="AN15">
            <v>3</v>
          </cell>
          <cell r="AO15">
            <v>2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 t="str">
            <v>keine</v>
          </cell>
          <cell r="AV15" t="b">
            <v>0</v>
          </cell>
        </row>
        <row r="16">
          <cell r="X16">
            <v>0</v>
          </cell>
          <cell r="Y16">
            <v>0</v>
          </cell>
          <cell r="Z16" t="str">
            <v/>
          </cell>
          <cell r="AA16" t="e">
            <v>#VALUE!</v>
          </cell>
          <cell r="AB16">
            <v>0</v>
          </cell>
          <cell r="AC16">
            <v>0</v>
          </cell>
          <cell r="AD16" t="str">
            <v>einseitig</v>
          </cell>
          <cell r="AE16" t="str">
            <v/>
          </cell>
          <cell r="AF16">
            <v>0</v>
          </cell>
          <cell r="AG16" t="e">
            <v>#VALUE!</v>
          </cell>
          <cell r="AH16">
            <v>90</v>
          </cell>
          <cell r="AM16">
            <v>4</v>
          </cell>
          <cell r="AN16">
            <v>3</v>
          </cell>
          <cell r="AO16">
            <v>2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 t="str">
            <v>keine</v>
          </cell>
          <cell r="AV16" t="b">
            <v>0</v>
          </cell>
        </row>
        <row r="17">
          <cell r="X17">
            <v>0</v>
          </cell>
          <cell r="Y17">
            <v>0</v>
          </cell>
          <cell r="Z17" t="str">
            <v/>
          </cell>
          <cell r="AA17" t="e">
            <v>#VALUE!</v>
          </cell>
          <cell r="AB17">
            <v>0</v>
          </cell>
          <cell r="AC17">
            <v>0</v>
          </cell>
          <cell r="AD17" t="str">
            <v>einseitig</v>
          </cell>
          <cell r="AE17" t="str">
            <v/>
          </cell>
          <cell r="AF17">
            <v>0</v>
          </cell>
          <cell r="AG17" t="e">
            <v>#VALUE!</v>
          </cell>
          <cell r="AH17">
            <v>90</v>
          </cell>
          <cell r="AM17">
            <v>4</v>
          </cell>
          <cell r="AN17">
            <v>3</v>
          </cell>
          <cell r="AO17">
            <v>2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 t="str">
            <v>keine</v>
          </cell>
          <cell r="AV17" t="b">
            <v>0</v>
          </cell>
        </row>
        <row r="18">
          <cell r="X18">
            <v>0</v>
          </cell>
          <cell r="Y18">
            <v>0</v>
          </cell>
          <cell r="Z18" t="str">
            <v/>
          </cell>
          <cell r="AA18" t="e">
            <v>#VALUE!</v>
          </cell>
          <cell r="AB18">
            <v>0</v>
          </cell>
          <cell r="AC18">
            <v>0</v>
          </cell>
          <cell r="AD18" t="str">
            <v>einseitig</v>
          </cell>
          <cell r="AE18" t="str">
            <v/>
          </cell>
          <cell r="AF18">
            <v>0</v>
          </cell>
          <cell r="AG18" t="e">
            <v>#VALUE!</v>
          </cell>
          <cell r="AH18">
            <v>90</v>
          </cell>
          <cell r="AM18">
            <v>4</v>
          </cell>
          <cell r="AN18">
            <v>3</v>
          </cell>
          <cell r="AO18">
            <v>2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 t="str">
            <v>keine</v>
          </cell>
          <cell r="AV18" t="b">
            <v>0</v>
          </cell>
        </row>
        <row r="19">
          <cell r="X19">
            <v>0</v>
          </cell>
          <cell r="Y19">
            <v>0</v>
          </cell>
          <cell r="Z19" t="str">
            <v/>
          </cell>
          <cell r="AA19" t="e">
            <v>#VALUE!</v>
          </cell>
          <cell r="AB19">
            <v>0</v>
          </cell>
          <cell r="AC19">
            <v>0</v>
          </cell>
          <cell r="AD19" t="str">
            <v>einseitig</v>
          </cell>
          <cell r="AE19" t="str">
            <v/>
          </cell>
          <cell r="AF19">
            <v>0</v>
          </cell>
          <cell r="AG19" t="e">
            <v>#VALUE!</v>
          </cell>
          <cell r="AH19">
            <v>90</v>
          </cell>
          <cell r="AM19">
            <v>4</v>
          </cell>
          <cell r="AN19">
            <v>3</v>
          </cell>
          <cell r="AO19">
            <v>2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 t="str">
            <v>keine</v>
          </cell>
          <cell r="AV19" t="b">
            <v>0</v>
          </cell>
        </row>
        <row r="20">
          <cell r="X20">
            <v>0</v>
          </cell>
          <cell r="Y20">
            <v>0</v>
          </cell>
          <cell r="Z20" t="str">
            <v/>
          </cell>
          <cell r="AA20" t="e">
            <v>#VALUE!</v>
          </cell>
          <cell r="AB20">
            <v>0</v>
          </cell>
          <cell r="AC20">
            <v>0</v>
          </cell>
          <cell r="AD20" t="str">
            <v>einseitig</v>
          </cell>
          <cell r="AE20" t="str">
            <v/>
          </cell>
          <cell r="AF20">
            <v>0</v>
          </cell>
          <cell r="AG20" t="e">
            <v>#VALUE!</v>
          </cell>
          <cell r="AH20">
            <v>90</v>
          </cell>
          <cell r="AM20">
            <v>4</v>
          </cell>
          <cell r="AN20">
            <v>3</v>
          </cell>
          <cell r="AO20">
            <v>2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 t="str">
            <v>keine</v>
          </cell>
          <cell r="AV20" t="b">
            <v>0</v>
          </cell>
        </row>
        <row r="21">
          <cell r="X21">
            <v>0</v>
          </cell>
          <cell r="Y21">
            <v>0</v>
          </cell>
          <cell r="Z21" t="str">
            <v/>
          </cell>
          <cell r="AA21" t="e">
            <v>#VALUE!</v>
          </cell>
          <cell r="AB21">
            <v>0</v>
          </cell>
          <cell r="AC21">
            <v>0</v>
          </cell>
          <cell r="AD21" t="str">
            <v>einseitig</v>
          </cell>
          <cell r="AE21" t="str">
            <v/>
          </cell>
          <cell r="AF21">
            <v>0</v>
          </cell>
          <cell r="AG21" t="e">
            <v>#VALUE!</v>
          </cell>
          <cell r="AH21">
            <v>90</v>
          </cell>
          <cell r="AM21">
            <v>4</v>
          </cell>
          <cell r="AN21">
            <v>3</v>
          </cell>
          <cell r="AO21">
            <v>2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 t="str">
            <v>keine</v>
          </cell>
          <cell r="AV21" t="b">
            <v>0</v>
          </cell>
        </row>
        <row r="22">
          <cell r="X22">
            <v>0</v>
          </cell>
          <cell r="Y22">
            <v>0</v>
          </cell>
          <cell r="Z22" t="str">
            <v/>
          </cell>
          <cell r="AA22" t="e">
            <v>#VALUE!</v>
          </cell>
          <cell r="AB22">
            <v>0</v>
          </cell>
          <cell r="AC22">
            <v>0</v>
          </cell>
          <cell r="AD22" t="str">
            <v>einseitig</v>
          </cell>
          <cell r="AE22" t="str">
            <v/>
          </cell>
          <cell r="AF22">
            <v>0</v>
          </cell>
          <cell r="AG22" t="e">
            <v>#VALUE!</v>
          </cell>
          <cell r="AH22">
            <v>90</v>
          </cell>
          <cell r="AM22">
            <v>4</v>
          </cell>
          <cell r="AN22">
            <v>3</v>
          </cell>
          <cell r="AO22">
            <v>2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 t="str">
            <v>keine</v>
          </cell>
          <cell r="AV22" t="b">
            <v>0</v>
          </cell>
        </row>
        <row r="23">
          <cell r="X23">
            <v>0</v>
          </cell>
          <cell r="Y23">
            <v>0</v>
          </cell>
          <cell r="Z23" t="str">
            <v/>
          </cell>
          <cell r="AA23" t="e">
            <v>#VALUE!</v>
          </cell>
          <cell r="AB23">
            <v>0</v>
          </cell>
          <cell r="AC23">
            <v>0</v>
          </cell>
          <cell r="AD23" t="str">
            <v>einseitig</v>
          </cell>
          <cell r="AE23" t="str">
            <v/>
          </cell>
          <cell r="AF23">
            <v>0</v>
          </cell>
          <cell r="AG23" t="e">
            <v>#VALUE!</v>
          </cell>
          <cell r="AH23">
            <v>90</v>
          </cell>
          <cell r="AM23">
            <v>4</v>
          </cell>
          <cell r="AN23">
            <v>3</v>
          </cell>
          <cell r="AO23">
            <v>2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 t="str">
            <v>keine</v>
          </cell>
          <cell r="AV23" t="b">
            <v>0</v>
          </cell>
        </row>
        <row r="24">
          <cell r="X24">
            <v>0</v>
          </cell>
          <cell r="Y24">
            <v>0</v>
          </cell>
          <cell r="Z24" t="str">
            <v/>
          </cell>
          <cell r="AA24" t="e">
            <v>#VALUE!</v>
          </cell>
          <cell r="AB24">
            <v>0</v>
          </cell>
          <cell r="AC24">
            <v>0</v>
          </cell>
          <cell r="AD24" t="str">
            <v>einseitig</v>
          </cell>
          <cell r="AE24" t="str">
            <v/>
          </cell>
          <cell r="AF24">
            <v>0</v>
          </cell>
          <cell r="AG24" t="e">
            <v>#VALUE!</v>
          </cell>
          <cell r="AH24">
            <v>90</v>
          </cell>
          <cell r="AM24">
            <v>4</v>
          </cell>
          <cell r="AN24">
            <v>3</v>
          </cell>
          <cell r="AO24">
            <v>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 t="str">
            <v>keine</v>
          </cell>
          <cell r="AV24" t="b">
            <v>0</v>
          </cell>
        </row>
        <row r="25">
          <cell r="X25">
            <v>0</v>
          </cell>
          <cell r="Y25">
            <v>0</v>
          </cell>
          <cell r="Z25" t="str">
            <v/>
          </cell>
          <cell r="AA25" t="e">
            <v>#VALUE!</v>
          </cell>
          <cell r="AB25">
            <v>0</v>
          </cell>
          <cell r="AC25">
            <v>0</v>
          </cell>
          <cell r="AD25" t="str">
            <v>einseitig</v>
          </cell>
          <cell r="AE25" t="str">
            <v/>
          </cell>
          <cell r="AF25">
            <v>0</v>
          </cell>
          <cell r="AG25" t="e">
            <v>#VALUE!</v>
          </cell>
          <cell r="AH25">
            <v>90</v>
          </cell>
          <cell r="AM25">
            <v>4</v>
          </cell>
          <cell r="AN25">
            <v>3</v>
          </cell>
          <cell r="AO25">
            <v>2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 t="str">
            <v>keine</v>
          </cell>
          <cell r="AV25" t="b">
            <v>0</v>
          </cell>
        </row>
      </sheetData>
      <sheetData sheetId="9">
        <row r="6">
          <cell r="X6">
            <v>0</v>
          </cell>
          <cell r="Y6">
            <v>0</v>
          </cell>
          <cell r="Z6" t="str">
            <v/>
          </cell>
          <cell r="AA6" t="e">
            <v>#VALUE!</v>
          </cell>
          <cell r="AB6">
            <v>0</v>
          </cell>
          <cell r="AC6">
            <v>0</v>
          </cell>
          <cell r="AD6" t="str">
            <v>einseitig</v>
          </cell>
          <cell r="AE6" t="str">
            <v/>
          </cell>
          <cell r="AF6">
            <v>0</v>
          </cell>
          <cell r="AG6" t="e">
            <v>#VALUE!</v>
          </cell>
          <cell r="AH6">
            <v>0</v>
          </cell>
          <cell r="AM6">
            <v>4</v>
          </cell>
          <cell r="AN6">
            <v>3</v>
          </cell>
          <cell r="AO6">
            <v>2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 t="str">
            <v>keine</v>
          </cell>
          <cell r="AV6" t="b">
            <v>0</v>
          </cell>
        </row>
        <row r="7">
          <cell r="X7">
            <v>0</v>
          </cell>
          <cell r="Y7">
            <v>0</v>
          </cell>
          <cell r="Z7" t="str">
            <v/>
          </cell>
          <cell r="AA7" t="e">
            <v>#VALUE!</v>
          </cell>
          <cell r="AB7">
            <v>0</v>
          </cell>
          <cell r="AC7">
            <v>0</v>
          </cell>
          <cell r="AD7" t="str">
            <v>einseitig</v>
          </cell>
          <cell r="AE7" t="str">
            <v/>
          </cell>
          <cell r="AF7">
            <v>0</v>
          </cell>
          <cell r="AG7" t="e">
            <v>#VALUE!</v>
          </cell>
          <cell r="AH7">
            <v>0</v>
          </cell>
          <cell r="AM7">
            <v>4</v>
          </cell>
          <cell r="AN7">
            <v>3</v>
          </cell>
          <cell r="AO7">
            <v>2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 t="str">
            <v>keine</v>
          </cell>
          <cell r="AV7" t="b">
            <v>0</v>
          </cell>
        </row>
        <row r="8">
          <cell r="X8">
            <v>0</v>
          </cell>
          <cell r="Y8">
            <v>0</v>
          </cell>
          <cell r="Z8" t="str">
            <v/>
          </cell>
          <cell r="AA8" t="e">
            <v>#VALUE!</v>
          </cell>
          <cell r="AB8">
            <v>0</v>
          </cell>
          <cell r="AC8">
            <v>0</v>
          </cell>
          <cell r="AD8" t="str">
            <v>einseitig</v>
          </cell>
          <cell r="AE8" t="str">
            <v/>
          </cell>
          <cell r="AF8">
            <v>0</v>
          </cell>
          <cell r="AG8" t="e">
            <v>#VALUE!</v>
          </cell>
          <cell r="AH8">
            <v>0</v>
          </cell>
          <cell r="AM8">
            <v>4</v>
          </cell>
          <cell r="AN8">
            <v>3</v>
          </cell>
          <cell r="AO8">
            <v>2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 t="str">
            <v>keine</v>
          </cell>
          <cell r="AV8" t="b">
            <v>0</v>
          </cell>
        </row>
        <row r="9">
          <cell r="X9">
            <v>0</v>
          </cell>
          <cell r="Y9">
            <v>0</v>
          </cell>
          <cell r="Z9" t="str">
            <v/>
          </cell>
          <cell r="AA9" t="e">
            <v>#VALUE!</v>
          </cell>
          <cell r="AB9">
            <v>0</v>
          </cell>
          <cell r="AC9">
            <v>0</v>
          </cell>
          <cell r="AD9" t="str">
            <v>einseitig</v>
          </cell>
          <cell r="AE9" t="str">
            <v/>
          </cell>
          <cell r="AF9">
            <v>0</v>
          </cell>
          <cell r="AG9" t="e">
            <v>#VALUE!</v>
          </cell>
          <cell r="AH9">
            <v>0</v>
          </cell>
          <cell r="AM9">
            <v>4</v>
          </cell>
          <cell r="AN9">
            <v>3</v>
          </cell>
          <cell r="AO9">
            <v>2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 t="str">
            <v>keine</v>
          </cell>
          <cell r="AV9" t="b">
            <v>0</v>
          </cell>
        </row>
        <row r="10">
          <cell r="X10">
            <v>0</v>
          </cell>
          <cell r="Y10">
            <v>0</v>
          </cell>
          <cell r="Z10" t="str">
            <v/>
          </cell>
          <cell r="AA10" t="e">
            <v>#VALUE!</v>
          </cell>
          <cell r="AB10">
            <v>0</v>
          </cell>
          <cell r="AC10">
            <v>0</v>
          </cell>
          <cell r="AD10" t="str">
            <v>einseitig</v>
          </cell>
          <cell r="AE10" t="str">
            <v/>
          </cell>
          <cell r="AF10">
            <v>0</v>
          </cell>
          <cell r="AG10" t="e">
            <v>#VALUE!</v>
          </cell>
          <cell r="AH10">
            <v>0</v>
          </cell>
          <cell r="AM10">
            <v>4</v>
          </cell>
          <cell r="AN10">
            <v>3</v>
          </cell>
          <cell r="AO10">
            <v>2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 t="str">
            <v>keine</v>
          </cell>
          <cell r="AV10" t="b">
            <v>0</v>
          </cell>
        </row>
        <row r="11">
          <cell r="X11">
            <v>0</v>
          </cell>
          <cell r="Y11">
            <v>0</v>
          </cell>
          <cell r="Z11" t="str">
            <v/>
          </cell>
          <cell r="AA11" t="e">
            <v>#VALUE!</v>
          </cell>
          <cell r="AB11">
            <v>0</v>
          </cell>
          <cell r="AC11">
            <v>0</v>
          </cell>
          <cell r="AD11" t="str">
            <v>einseitig</v>
          </cell>
          <cell r="AE11" t="str">
            <v/>
          </cell>
          <cell r="AF11">
            <v>0</v>
          </cell>
          <cell r="AG11" t="e">
            <v>#VALUE!</v>
          </cell>
          <cell r="AH11">
            <v>0</v>
          </cell>
          <cell r="AM11">
            <v>4</v>
          </cell>
          <cell r="AN11">
            <v>3</v>
          </cell>
          <cell r="AO11">
            <v>2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 t="str">
            <v>keine</v>
          </cell>
          <cell r="AV11" t="b">
            <v>0</v>
          </cell>
        </row>
        <row r="12">
          <cell r="X12">
            <v>0</v>
          </cell>
          <cell r="Y12">
            <v>0</v>
          </cell>
          <cell r="Z12" t="str">
            <v/>
          </cell>
          <cell r="AA12" t="e">
            <v>#VALUE!</v>
          </cell>
          <cell r="AB12">
            <v>0</v>
          </cell>
          <cell r="AC12">
            <v>0</v>
          </cell>
          <cell r="AD12" t="str">
            <v>einseitig</v>
          </cell>
          <cell r="AE12" t="str">
            <v/>
          </cell>
          <cell r="AF12">
            <v>0</v>
          </cell>
          <cell r="AG12" t="e">
            <v>#VALUE!</v>
          </cell>
          <cell r="AH12">
            <v>0</v>
          </cell>
          <cell r="AM12">
            <v>4</v>
          </cell>
          <cell r="AN12">
            <v>3</v>
          </cell>
          <cell r="AO12">
            <v>2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 t="str">
            <v>keine</v>
          </cell>
          <cell r="AV12" t="b">
            <v>0</v>
          </cell>
        </row>
        <row r="13">
          <cell r="X13">
            <v>0</v>
          </cell>
          <cell r="Y13">
            <v>0</v>
          </cell>
          <cell r="Z13" t="str">
            <v/>
          </cell>
          <cell r="AA13" t="e">
            <v>#VALUE!</v>
          </cell>
          <cell r="AB13">
            <v>0</v>
          </cell>
          <cell r="AC13">
            <v>0</v>
          </cell>
          <cell r="AD13" t="str">
            <v>einseitig</v>
          </cell>
          <cell r="AE13" t="str">
            <v/>
          </cell>
          <cell r="AF13">
            <v>0</v>
          </cell>
          <cell r="AG13" t="e">
            <v>#VALUE!</v>
          </cell>
          <cell r="AH13">
            <v>0</v>
          </cell>
          <cell r="AM13">
            <v>4</v>
          </cell>
          <cell r="AN13">
            <v>3</v>
          </cell>
          <cell r="AO13">
            <v>2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 t="str">
            <v>keine</v>
          </cell>
          <cell r="AV13" t="b">
            <v>0</v>
          </cell>
        </row>
        <row r="14">
          <cell r="X14">
            <v>0</v>
          </cell>
          <cell r="Y14">
            <v>0</v>
          </cell>
          <cell r="Z14" t="str">
            <v/>
          </cell>
          <cell r="AA14" t="e">
            <v>#VALUE!</v>
          </cell>
          <cell r="AB14">
            <v>0</v>
          </cell>
          <cell r="AC14">
            <v>0</v>
          </cell>
          <cell r="AD14" t="str">
            <v>einseitig</v>
          </cell>
          <cell r="AE14" t="str">
            <v/>
          </cell>
          <cell r="AF14">
            <v>0</v>
          </cell>
          <cell r="AG14" t="e">
            <v>#VALUE!</v>
          </cell>
          <cell r="AH14">
            <v>0</v>
          </cell>
          <cell r="AM14">
            <v>4</v>
          </cell>
          <cell r="AN14">
            <v>3</v>
          </cell>
          <cell r="AO14">
            <v>2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 t="str">
            <v>keine</v>
          </cell>
          <cell r="AV14" t="b">
            <v>0</v>
          </cell>
        </row>
        <row r="15">
          <cell r="X15">
            <v>0</v>
          </cell>
          <cell r="Y15">
            <v>0</v>
          </cell>
          <cell r="Z15" t="str">
            <v/>
          </cell>
          <cell r="AA15" t="e">
            <v>#VALUE!</v>
          </cell>
          <cell r="AB15">
            <v>0</v>
          </cell>
          <cell r="AC15">
            <v>0</v>
          </cell>
          <cell r="AD15" t="str">
            <v>einseitig</v>
          </cell>
          <cell r="AE15" t="str">
            <v/>
          </cell>
          <cell r="AF15">
            <v>0</v>
          </cell>
          <cell r="AG15" t="e">
            <v>#VALUE!</v>
          </cell>
          <cell r="AH15">
            <v>0</v>
          </cell>
          <cell r="AM15">
            <v>4</v>
          </cell>
          <cell r="AN15">
            <v>3</v>
          </cell>
          <cell r="AO15">
            <v>2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 t="str">
            <v>keine</v>
          </cell>
          <cell r="AV15" t="b">
            <v>0</v>
          </cell>
        </row>
        <row r="16">
          <cell r="X16">
            <v>0</v>
          </cell>
          <cell r="Y16">
            <v>0</v>
          </cell>
          <cell r="Z16" t="str">
            <v/>
          </cell>
          <cell r="AA16" t="e">
            <v>#VALUE!</v>
          </cell>
          <cell r="AB16">
            <v>0</v>
          </cell>
          <cell r="AC16">
            <v>0</v>
          </cell>
          <cell r="AD16" t="str">
            <v>einseitig</v>
          </cell>
          <cell r="AE16" t="str">
            <v/>
          </cell>
          <cell r="AF16">
            <v>0</v>
          </cell>
          <cell r="AG16" t="e">
            <v>#VALUE!</v>
          </cell>
          <cell r="AH16">
            <v>0</v>
          </cell>
          <cell r="AM16">
            <v>4</v>
          </cell>
          <cell r="AN16">
            <v>3</v>
          </cell>
          <cell r="AO16">
            <v>2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 t="str">
            <v>keine</v>
          </cell>
          <cell r="AV16" t="b">
            <v>0</v>
          </cell>
        </row>
        <row r="17">
          <cell r="X17">
            <v>0</v>
          </cell>
          <cell r="Y17">
            <v>0</v>
          </cell>
          <cell r="Z17" t="str">
            <v/>
          </cell>
          <cell r="AA17" t="e">
            <v>#VALUE!</v>
          </cell>
          <cell r="AB17">
            <v>0</v>
          </cell>
          <cell r="AC17">
            <v>0</v>
          </cell>
          <cell r="AD17" t="str">
            <v>einseitig</v>
          </cell>
          <cell r="AE17" t="str">
            <v/>
          </cell>
          <cell r="AF17">
            <v>0</v>
          </cell>
          <cell r="AG17" t="e">
            <v>#VALUE!</v>
          </cell>
          <cell r="AH17">
            <v>0</v>
          </cell>
          <cell r="AM17">
            <v>4</v>
          </cell>
          <cell r="AN17">
            <v>3</v>
          </cell>
          <cell r="AO17">
            <v>2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 t="str">
            <v>keine</v>
          </cell>
          <cell r="AV17" t="b">
            <v>0</v>
          </cell>
        </row>
        <row r="18">
          <cell r="X18">
            <v>0</v>
          </cell>
          <cell r="Y18">
            <v>0</v>
          </cell>
          <cell r="Z18" t="str">
            <v/>
          </cell>
          <cell r="AA18" t="e">
            <v>#VALUE!</v>
          </cell>
          <cell r="AB18">
            <v>0</v>
          </cell>
          <cell r="AC18">
            <v>0</v>
          </cell>
          <cell r="AD18" t="str">
            <v>einseitig</v>
          </cell>
          <cell r="AE18" t="str">
            <v/>
          </cell>
          <cell r="AF18">
            <v>0</v>
          </cell>
          <cell r="AG18" t="e">
            <v>#VALUE!</v>
          </cell>
          <cell r="AH18">
            <v>0</v>
          </cell>
          <cell r="AM18">
            <v>4</v>
          </cell>
          <cell r="AN18">
            <v>3</v>
          </cell>
          <cell r="AO18">
            <v>2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 t="str">
            <v>keine</v>
          </cell>
          <cell r="AV18" t="b">
            <v>0</v>
          </cell>
        </row>
        <row r="19">
          <cell r="X19">
            <v>0</v>
          </cell>
          <cell r="Y19">
            <v>0</v>
          </cell>
          <cell r="Z19" t="str">
            <v/>
          </cell>
          <cell r="AA19" t="e">
            <v>#VALUE!</v>
          </cell>
          <cell r="AB19">
            <v>0</v>
          </cell>
          <cell r="AC19">
            <v>0</v>
          </cell>
          <cell r="AD19" t="str">
            <v>einseitig</v>
          </cell>
          <cell r="AE19" t="str">
            <v/>
          </cell>
          <cell r="AF19">
            <v>0</v>
          </cell>
          <cell r="AG19" t="e">
            <v>#VALUE!</v>
          </cell>
          <cell r="AH19">
            <v>0</v>
          </cell>
          <cell r="AM19">
            <v>4</v>
          </cell>
          <cell r="AN19">
            <v>3</v>
          </cell>
          <cell r="AO19">
            <v>2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 t="str">
            <v>keine</v>
          </cell>
          <cell r="AV19" t="b">
            <v>0</v>
          </cell>
        </row>
        <row r="20">
          <cell r="X20">
            <v>0</v>
          </cell>
          <cell r="Y20">
            <v>0</v>
          </cell>
          <cell r="Z20" t="str">
            <v/>
          </cell>
          <cell r="AA20" t="e">
            <v>#VALUE!</v>
          </cell>
          <cell r="AB20">
            <v>0</v>
          </cell>
          <cell r="AC20">
            <v>0</v>
          </cell>
          <cell r="AD20" t="str">
            <v>einseitig</v>
          </cell>
          <cell r="AE20" t="str">
            <v/>
          </cell>
          <cell r="AF20">
            <v>0</v>
          </cell>
          <cell r="AG20" t="e">
            <v>#VALUE!</v>
          </cell>
          <cell r="AH20">
            <v>0</v>
          </cell>
          <cell r="AM20">
            <v>4</v>
          </cell>
          <cell r="AN20">
            <v>3</v>
          </cell>
          <cell r="AO20">
            <v>2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 t="str">
            <v>keine</v>
          </cell>
          <cell r="AV20" t="b">
            <v>0</v>
          </cell>
        </row>
        <row r="21">
          <cell r="X21">
            <v>0</v>
          </cell>
          <cell r="Y21">
            <v>0</v>
          </cell>
          <cell r="Z21" t="str">
            <v/>
          </cell>
          <cell r="AA21" t="e">
            <v>#VALUE!</v>
          </cell>
          <cell r="AB21">
            <v>0</v>
          </cell>
          <cell r="AC21">
            <v>0</v>
          </cell>
          <cell r="AD21" t="str">
            <v>einseitig</v>
          </cell>
          <cell r="AE21" t="str">
            <v/>
          </cell>
          <cell r="AF21">
            <v>0</v>
          </cell>
          <cell r="AG21" t="e">
            <v>#VALUE!</v>
          </cell>
          <cell r="AH21">
            <v>0</v>
          </cell>
          <cell r="AM21">
            <v>4</v>
          </cell>
          <cell r="AN21">
            <v>3</v>
          </cell>
          <cell r="AO21">
            <v>2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 t="str">
            <v>keine</v>
          </cell>
          <cell r="AV21" t="b">
            <v>0</v>
          </cell>
        </row>
        <row r="22">
          <cell r="X22">
            <v>0</v>
          </cell>
          <cell r="Y22">
            <v>0</v>
          </cell>
          <cell r="Z22" t="str">
            <v/>
          </cell>
          <cell r="AA22" t="e">
            <v>#VALUE!</v>
          </cell>
          <cell r="AB22">
            <v>0</v>
          </cell>
          <cell r="AC22">
            <v>0</v>
          </cell>
          <cell r="AD22" t="str">
            <v>einseitig</v>
          </cell>
          <cell r="AE22" t="str">
            <v/>
          </cell>
          <cell r="AF22">
            <v>0</v>
          </cell>
          <cell r="AG22" t="e">
            <v>#VALUE!</v>
          </cell>
          <cell r="AH22">
            <v>0</v>
          </cell>
          <cell r="AM22">
            <v>4</v>
          </cell>
          <cell r="AN22">
            <v>3</v>
          </cell>
          <cell r="AO22">
            <v>2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 t="str">
            <v>keine</v>
          </cell>
          <cell r="AV22" t="b">
            <v>0</v>
          </cell>
        </row>
        <row r="23">
          <cell r="X23">
            <v>0</v>
          </cell>
          <cell r="Y23">
            <v>0</v>
          </cell>
          <cell r="Z23" t="str">
            <v/>
          </cell>
          <cell r="AA23" t="e">
            <v>#VALUE!</v>
          </cell>
          <cell r="AB23">
            <v>0</v>
          </cell>
          <cell r="AC23">
            <v>0</v>
          </cell>
          <cell r="AD23" t="str">
            <v>einseitig</v>
          </cell>
          <cell r="AE23" t="str">
            <v/>
          </cell>
          <cell r="AF23">
            <v>0</v>
          </cell>
          <cell r="AG23" t="e">
            <v>#VALUE!</v>
          </cell>
          <cell r="AH23">
            <v>0</v>
          </cell>
          <cell r="AM23">
            <v>4</v>
          </cell>
          <cell r="AN23">
            <v>3</v>
          </cell>
          <cell r="AO23">
            <v>2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 t="str">
            <v>keine</v>
          </cell>
          <cell r="AV23" t="b">
            <v>0</v>
          </cell>
        </row>
        <row r="24">
          <cell r="X24">
            <v>0</v>
          </cell>
          <cell r="Y24">
            <v>0</v>
          </cell>
          <cell r="Z24" t="str">
            <v/>
          </cell>
          <cell r="AA24" t="e">
            <v>#VALUE!</v>
          </cell>
          <cell r="AB24">
            <v>0</v>
          </cell>
          <cell r="AC24">
            <v>0</v>
          </cell>
          <cell r="AD24" t="str">
            <v>einseitig</v>
          </cell>
          <cell r="AE24" t="str">
            <v/>
          </cell>
          <cell r="AF24">
            <v>0</v>
          </cell>
          <cell r="AG24" t="e">
            <v>#VALUE!</v>
          </cell>
          <cell r="AH24">
            <v>0</v>
          </cell>
          <cell r="AM24">
            <v>4</v>
          </cell>
          <cell r="AN24">
            <v>3</v>
          </cell>
          <cell r="AO24">
            <v>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 t="str">
            <v>keine</v>
          </cell>
          <cell r="AV24" t="b">
            <v>0</v>
          </cell>
        </row>
        <row r="25">
          <cell r="X25">
            <v>0</v>
          </cell>
          <cell r="Y25">
            <v>0</v>
          </cell>
          <cell r="Z25" t="str">
            <v/>
          </cell>
          <cell r="AA25" t="e">
            <v>#VALUE!</v>
          </cell>
          <cell r="AB25">
            <v>0</v>
          </cell>
          <cell r="AC25">
            <v>0</v>
          </cell>
          <cell r="AD25" t="str">
            <v>einseitig</v>
          </cell>
          <cell r="AE25" t="str">
            <v/>
          </cell>
          <cell r="AF25">
            <v>0</v>
          </cell>
          <cell r="AG25" t="e">
            <v>#VALUE!</v>
          </cell>
          <cell r="AH25">
            <v>0</v>
          </cell>
          <cell r="AM25">
            <v>4</v>
          </cell>
          <cell r="AN25">
            <v>3</v>
          </cell>
          <cell r="AO25">
            <v>2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 t="str">
            <v>keine</v>
          </cell>
          <cell r="AV25" t="b">
            <v>0</v>
          </cell>
        </row>
      </sheetData>
      <sheetData sheetId="10">
        <row r="6">
          <cell r="X6">
            <v>0</v>
          </cell>
          <cell r="Y6">
            <v>0</v>
          </cell>
          <cell r="Z6" t="str">
            <v/>
          </cell>
          <cell r="AA6" t="e">
            <v>#VALUE!</v>
          </cell>
          <cell r="AB6">
            <v>0</v>
          </cell>
          <cell r="AC6">
            <v>0</v>
          </cell>
          <cell r="AD6" t="str">
            <v>einseitig</v>
          </cell>
          <cell r="AE6" t="str">
            <v/>
          </cell>
          <cell r="AF6">
            <v>0</v>
          </cell>
          <cell r="AG6" t="e">
            <v>#VALUE!</v>
          </cell>
          <cell r="AH6">
            <v>0</v>
          </cell>
          <cell r="AM6">
            <v>4</v>
          </cell>
          <cell r="AN6">
            <v>3</v>
          </cell>
          <cell r="AO6">
            <v>2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 t="str">
            <v>keine</v>
          </cell>
          <cell r="AV6" t="b">
            <v>0</v>
          </cell>
        </row>
        <row r="7">
          <cell r="X7">
            <v>0</v>
          </cell>
          <cell r="Y7">
            <v>0</v>
          </cell>
          <cell r="Z7" t="str">
            <v/>
          </cell>
          <cell r="AA7" t="e">
            <v>#VALUE!</v>
          </cell>
          <cell r="AB7">
            <v>0</v>
          </cell>
          <cell r="AC7">
            <v>0</v>
          </cell>
          <cell r="AD7" t="str">
            <v>einseitig</v>
          </cell>
          <cell r="AE7" t="str">
            <v/>
          </cell>
          <cell r="AF7">
            <v>0</v>
          </cell>
          <cell r="AG7" t="e">
            <v>#VALUE!</v>
          </cell>
          <cell r="AH7">
            <v>0</v>
          </cell>
          <cell r="AM7">
            <v>4</v>
          </cell>
          <cell r="AN7">
            <v>3</v>
          </cell>
          <cell r="AO7">
            <v>2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 t="str">
            <v>keine</v>
          </cell>
          <cell r="AV7" t="b">
            <v>0</v>
          </cell>
        </row>
        <row r="8">
          <cell r="X8">
            <v>0</v>
          </cell>
          <cell r="Y8">
            <v>0</v>
          </cell>
          <cell r="Z8" t="str">
            <v/>
          </cell>
          <cell r="AA8" t="e">
            <v>#VALUE!</v>
          </cell>
          <cell r="AB8">
            <v>0</v>
          </cell>
          <cell r="AC8">
            <v>0</v>
          </cell>
          <cell r="AD8" t="str">
            <v>einseitig</v>
          </cell>
          <cell r="AE8" t="str">
            <v/>
          </cell>
          <cell r="AF8">
            <v>0</v>
          </cell>
          <cell r="AG8" t="e">
            <v>#VALUE!</v>
          </cell>
          <cell r="AH8">
            <v>0</v>
          </cell>
          <cell r="AM8">
            <v>4</v>
          </cell>
          <cell r="AN8">
            <v>3</v>
          </cell>
          <cell r="AO8">
            <v>2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 t="str">
            <v>keine</v>
          </cell>
          <cell r="AV8" t="b">
            <v>0</v>
          </cell>
        </row>
        <row r="9">
          <cell r="X9">
            <v>0</v>
          </cell>
          <cell r="Y9">
            <v>0</v>
          </cell>
          <cell r="Z9" t="str">
            <v/>
          </cell>
          <cell r="AA9" t="e">
            <v>#VALUE!</v>
          </cell>
          <cell r="AB9">
            <v>0</v>
          </cell>
          <cell r="AC9">
            <v>0</v>
          </cell>
          <cell r="AD9" t="str">
            <v>einseitig</v>
          </cell>
          <cell r="AE9" t="str">
            <v/>
          </cell>
          <cell r="AF9">
            <v>0</v>
          </cell>
          <cell r="AG9" t="e">
            <v>#VALUE!</v>
          </cell>
          <cell r="AH9">
            <v>0</v>
          </cell>
          <cell r="AM9">
            <v>4</v>
          </cell>
          <cell r="AN9">
            <v>3</v>
          </cell>
          <cell r="AO9">
            <v>2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 t="str">
            <v>keine</v>
          </cell>
          <cell r="AV9" t="b">
            <v>0</v>
          </cell>
        </row>
        <row r="10">
          <cell r="X10">
            <v>0</v>
          </cell>
          <cell r="Y10">
            <v>0</v>
          </cell>
          <cell r="Z10" t="str">
            <v/>
          </cell>
          <cell r="AA10" t="e">
            <v>#VALUE!</v>
          </cell>
          <cell r="AB10">
            <v>0</v>
          </cell>
          <cell r="AC10">
            <v>0</v>
          </cell>
          <cell r="AD10" t="str">
            <v>einseitig</v>
          </cell>
          <cell r="AE10" t="str">
            <v/>
          </cell>
          <cell r="AF10">
            <v>0</v>
          </cell>
          <cell r="AG10" t="e">
            <v>#VALUE!</v>
          </cell>
          <cell r="AH10">
            <v>0</v>
          </cell>
          <cell r="AM10">
            <v>4</v>
          </cell>
          <cell r="AN10">
            <v>3</v>
          </cell>
          <cell r="AO10">
            <v>2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 t="str">
            <v>keine</v>
          </cell>
          <cell r="AV10" t="b">
            <v>0</v>
          </cell>
        </row>
        <row r="11">
          <cell r="X11">
            <v>0</v>
          </cell>
          <cell r="Y11">
            <v>0</v>
          </cell>
          <cell r="Z11" t="str">
            <v/>
          </cell>
          <cell r="AA11" t="e">
            <v>#VALUE!</v>
          </cell>
          <cell r="AB11">
            <v>0</v>
          </cell>
          <cell r="AC11">
            <v>0</v>
          </cell>
          <cell r="AD11" t="str">
            <v>einseitig</v>
          </cell>
          <cell r="AE11" t="str">
            <v/>
          </cell>
          <cell r="AF11">
            <v>0</v>
          </cell>
          <cell r="AG11" t="e">
            <v>#VALUE!</v>
          </cell>
          <cell r="AH11">
            <v>0</v>
          </cell>
          <cell r="AM11">
            <v>4</v>
          </cell>
          <cell r="AN11">
            <v>3</v>
          </cell>
          <cell r="AO11">
            <v>2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 t="str">
            <v>keine</v>
          </cell>
          <cell r="AV11" t="b">
            <v>0</v>
          </cell>
        </row>
        <row r="12">
          <cell r="X12">
            <v>0</v>
          </cell>
          <cell r="Y12">
            <v>0</v>
          </cell>
          <cell r="Z12" t="str">
            <v/>
          </cell>
          <cell r="AA12" t="e">
            <v>#VALUE!</v>
          </cell>
          <cell r="AB12">
            <v>0</v>
          </cell>
          <cell r="AC12">
            <v>0</v>
          </cell>
          <cell r="AD12" t="str">
            <v>einseitig</v>
          </cell>
          <cell r="AE12" t="str">
            <v/>
          </cell>
          <cell r="AF12">
            <v>0</v>
          </cell>
          <cell r="AG12" t="e">
            <v>#VALUE!</v>
          </cell>
          <cell r="AH12">
            <v>0</v>
          </cell>
          <cell r="AM12">
            <v>4</v>
          </cell>
          <cell r="AN12">
            <v>3</v>
          </cell>
          <cell r="AO12">
            <v>2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 t="str">
            <v>keine</v>
          </cell>
          <cell r="AV12" t="b">
            <v>0</v>
          </cell>
        </row>
        <row r="13">
          <cell r="X13">
            <v>0</v>
          </cell>
          <cell r="Y13">
            <v>0</v>
          </cell>
          <cell r="Z13" t="str">
            <v/>
          </cell>
          <cell r="AA13" t="e">
            <v>#VALUE!</v>
          </cell>
          <cell r="AB13">
            <v>0</v>
          </cell>
          <cell r="AC13">
            <v>0</v>
          </cell>
          <cell r="AD13" t="str">
            <v>einseitig</v>
          </cell>
          <cell r="AE13" t="str">
            <v/>
          </cell>
          <cell r="AF13">
            <v>0</v>
          </cell>
          <cell r="AG13" t="e">
            <v>#VALUE!</v>
          </cell>
          <cell r="AH13">
            <v>0</v>
          </cell>
          <cell r="AM13">
            <v>4</v>
          </cell>
          <cell r="AN13">
            <v>3</v>
          </cell>
          <cell r="AO13">
            <v>2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 t="str">
            <v>keine</v>
          </cell>
          <cell r="AV13" t="b">
            <v>0</v>
          </cell>
        </row>
        <row r="14">
          <cell r="X14">
            <v>0</v>
          </cell>
          <cell r="Y14">
            <v>0</v>
          </cell>
          <cell r="Z14" t="str">
            <v/>
          </cell>
          <cell r="AA14" t="e">
            <v>#VALUE!</v>
          </cell>
          <cell r="AB14">
            <v>0</v>
          </cell>
          <cell r="AC14">
            <v>0</v>
          </cell>
          <cell r="AD14" t="str">
            <v>einseitig</v>
          </cell>
          <cell r="AE14" t="str">
            <v/>
          </cell>
          <cell r="AF14">
            <v>0</v>
          </cell>
          <cell r="AG14" t="e">
            <v>#VALUE!</v>
          </cell>
          <cell r="AH14">
            <v>0</v>
          </cell>
          <cell r="AM14">
            <v>4</v>
          </cell>
          <cell r="AN14">
            <v>3</v>
          </cell>
          <cell r="AO14">
            <v>2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 t="str">
            <v>keine</v>
          </cell>
          <cell r="AV14" t="b">
            <v>0</v>
          </cell>
        </row>
        <row r="15">
          <cell r="X15">
            <v>0</v>
          </cell>
          <cell r="Y15">
            <v>0</v>
          </cell>
          <cell r="Z15" t="str">
            <v/>
          </cell>
          <cell r="AA15" t="e">
            <v>#VALUE!</v>
          </cell>
          <cell r="AB15">
            <v>0</v>
          </cell>
          <cell r="AC15">
            <v>0</v>
          </cell>
          <cell r="AD15" t="str">
            <v>einseitig</v>
          </cell>
          <cell r="AE15" t="str">
            <v/>
          </cell>
          <cell r="AF15">
            <v>0</v>
          </cell>
          <cell r="AG15" t="e">
            <v>#VALUE!</v>
          </cell>
          <cell r="AH15">
            <v>0</v>
          </cell>
          <cell r="AM15">
            <v>4</v>
          </cell>
          <cell r="AN15">
            <v>3</v>
          </cell>
          <cell r="AO15">
            <v>2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 t="str">
            <v>keine</v>
          </cell>
          <cell r="AV15" t="b">
            <v>0</v>
          </cell>
        </row>
        <row r="16">
          <cell r="X16">
            <v>0</v>
          </cell>
          <cell r="Y16">
            <v>0</v>
          </cell>
          <cell r="Z16" t="str">
            <v/>
          </cell>
          <cell r="AA16" t="e">
            <v>#VALUE!</v>
          </cell>
          <cell r="AB16">
            <v>0</v>
          </cell>
          <cell r="AC16">
            <v>0</v>
          </cell>
          <cell r="AD16" t="str">
            <v>einseitig</v>
          </cell>
          <cell r="AE16" t="str">
            <v/>
          </cell>
          <cell r="AF16">
            <v>0</v>
          </cell>
          <cell r="AG16" t="e">
            <v>#VALUE!</v>
          </cell>
          <cell r="AH16">
            <v>0</v>
          </cell>
          <cell r="AM16">
            <v>4</v>
          </cell>
          <cell r="AN16">
            <v>3</v>
          </cell>
          <cell r="AO16">
            <v>2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 t="str">
            <v>keine</v>
          </cell>
          <cell r="AV16" t="b">
            <v>0</v>
          </cell>
        </row>
        <row r="17">
          <cell r="X17">
            <v>0</v>
          </cell>
          <cell r="Y17">
            <v>0</v>
          </cell>
          <cell r="Z17" t="str">
            <v/>
          </cell>
          <cell r="AA17" t="e">
            <v>#VALUE!</v>
          </cell>
          <cell r="AB17">
            <v>0</v>
          </cell>
          <cell r="AC17">
            <v>0</v>
          </cell>
          <cell r="AD17" t="str">
            <v>einseitig</v>
          </cell>
          <cell r="AE17" t="str">
            <v/>
          </cell>
          <cell r="AF17">
            <v>0</v>
          </cell>
          <cell r="AG17" t="e">
            <v>#VALUE!</v>
          </cell>
          <cell r="AH17">
            <v>0</v>
          </cell>
          <cell r="AM17">
            <v>4</v>
          </cell>
          <cell r="AN17">
            <v>3</v>
          </cell>
          <cell r="AO17">
            <v>2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 t="str">
            <v>keine</v>
          </cell>
          <cell r="AV17" t="b">
            <v>0</v>
          </cell>
        </row>
        <row r="18">
          <cell r="X18">
            <v>0</v>
          </cell>
          <cell r="Y18">
            <v>0</v>
          </cell>
          <cell r="Z18" t="str">
            <v/>
          </cell>
          <cell r="AA18" t="e">
            <v>#VALUE!</v>
          </cell>
          <cell r="AB18">
            <v>0</v>
          </cell>
          <cell r="AC18">
            <v>0</v>
          </cell>
          <cell r="AD18" t="str">
            <v>einseitig</v>
          </cell>
          <cell r="AE18" t="str">
            <v/>
          </cell>
          <cell r="AF18">
            <v>0</v>
          </cell>
          <cell r="AG18" t="e">
            <v>#VALUE!</v>
          </cell>
          <cell r="AH18">
            <v>0</v>
          </cell>
          <cell r="AM18">
            <v>4</v>
          </cell>
          <cell r="AN18">
            <v>3</v>
          </cell>
          <cell r="AO18">
            <v>2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 t="str">
            <v>keine</v>
          </cell>
          <cell r="AV18" t="b">
            <v>0</v>
          </cell>
        </row>
        <row r="19">
          <cell r="X19">
            <v>0</v>
          </cell>
          <cell r="Y19">
            <v>0</v>
          </cell>
          <cell r="Z19" t="str">
            <v/>
          </cell>
          <cell r="AA19" t="e">
            <v>#VALUE!</v>
          </cell>
          <cell r="AB19">
            <v>0</v>
          </cell>
          <cell r="AC19">
            <v>0</v>
          </cell>
          <cell r="AD19" t="str">
            <v>einseitig</v>
          </cell>
          <cell r="AE19" t="str">
            <v/>
          </cell>
          <cell r="AF19">
            <v>0</v>
          </cell>
          <cell r="AG19" t="e">
            <v>#VALUE!</v>
          </cell>
          <cell r="AH19">
            <v>0</v>
          </cell>
          <cell r="AM19">
            <v>4</v>
          </cell>
          <cell r="AN19">
            <v>3</v>
          </cell>
          <cell r="AO19">
            <v>2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 t="str">
            <v>keine</v>
          </cell>
          <cell r="AV19" t="b">
            <v>0</v>
          </cell>
        </row>
        <row r="20">
          <cell r="X20">
            <v>0</v>
          </cell>
          <cell r="Y20">
            <v>0</v>
          </cell>
          <cell r="Z20" t="str">
            <v/>
          </cell>
          <cell r="AA20" t="e">
            <v>#VALUE!</v>
          </cell>
          <cell r="AB20">
            <v>0</v>
          </cell>
          <cell r="AC20">
            <v>0</v>
          </cell>
          <cell r="AD20" t="str">
            <v>einseitig</v>
          </cell>
          <cell r="AE20" t="str">
            <v/>
          </cell>
          <cell r="AF20">
            <v>0</v>
          </cell>
          <cell r="AG20" t="e">
            <v>#VALUE!</v>
          </cell>
          <cell r="AH20">
            <v>0</v>
          </cell>
          <cell r="AM20">
            <v>4</v>
          </cell>
          <cell r="AN20">
            <v>3</v>
          </cell>
          <cell r="AO20">
            <v>2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 t="str">
            <v>keine</v>
          </cell>
          <cell r="AV20" t="b">
            <v>0</v>
          </cell>
        </row>
        <row r="21">
          <cell r="X21">
            <v>0</v>
          </cell>
          <cell r="Y21">
            <v>0</v>
          </cell>
          <cell r="Z21" t="str">
            <v/>
          </cell>
          <cell r="AA21" t="e">
            <v>#VALUE!</v>
          </cell>
          <cell r="AB21">
            <v>0</v>
          </cell>
          <cell r="AC21">
            <v>0</v>
          </cell>
          <cell r="AD21" t="str">
            <v>einseitig</v>
          </cell>
          <cell r="AE21" t="str">
            <v/>
          </cell>
          <cell r="AF21">
            <v>0</v>
          </cell>
          <cell r="AG21" t="e">
            <v>#VALUE!</v>
          </cell>
          <cell r="AH21">
            <v>0</v>
          </cell>
          <cell r="AM21">
            <v>4</v>
          </cell>
          <cell r="AN21">
            <v>3</v>
          </cell>
          <cell r="AO21">
            <v>2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 t="str">
            <v>keine</v>
          </cell>
          <cell r="AV21" t="b">
            <v>0</v>
          </cell>
        </row>
        <row r="22">
          <cell r="X22">
            <v>0</v>
          </cell>
          <cell r="Y22">
            <v>0</v>
          </cell>
          <cell r="Z22" t="str">
            <v/>
          </cell>
          <cell r="AA22" t="e">
            <v>#VALUE!</v>
          </cell>
          <cell r="AB22">
            <v>0</v>
          </cell>
          <cell r="AC22">
            <v>0</v>
          </cell>
          <cell r="AD22" t="str">
            <v>einseitig</v>
          </cell>
          <cell r="AE22" t="str">
            <v/>
          </cell>
          <cell r="AF22">
            <v>0</v>
          </cell>
          <cell r="AG22" t="e">
            <v>#VALUE!</v>
          </cell>
          <cell r="AH22">
            <v>0</v>
          </cell>
          <cell r="AM22">
            <v>4</v>
          </cell>
          <cell r="AN22">
            <v>3</v>
          </cell>
          <cell r="AO22">
            <v>2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 t="str">
            <v>keine</v>
          </cell>
          <cell r="AV22" t="b">
            <v>0</v>
          </cell>
        </row>
        <row r="23">
          <cell r="X23">
            <v>0</v>
          </cell>
          <cell r="Y23">
            <v>0</v>
          </cell>
          <cell r="Z23" t="str">
            <v/>
          </cell>
          <cell r="AA23" t="e">
            <v>#VALUE!</v>
          </cell>
          <cell r="AB23">
            <v>0</v>
          </cell>
          <cell r="AC23">
            <v>0</v>
          </cell>
          <cell r="AD23" t="str">
            <v>einseitig</v>
          </cell>
          <cell r="AE23" t="str">
            <v/>
          </cell>
          <cell r="AF23">
            <v>0</v>
          </cell>
          <cell r="AG23" t="e">
            <v>#VALUE!</v>
          </cell>
          <cell r="AH23">
            <v>0</v>
          </cell>
          <cell r="AM23">
            <v>4</v>
          </cell>
          <cell r="AN23">
            <v>3</v>
          </cell>
          <cell r="AO23">
            <v>2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 t="str">
            <v>keine</v>
          </cell>
          <cell r="AV23" t="b">
            <v>0</v>
          </cell>
        </row>
        <row r="24">
          <cell r="X24">
            <v>0</v>
          </cell>
          <cell r="Y24">
            <v>0</v>
          </cell>
          <cell r="Z24" t="str">
            <v/>
          </cell>
          <cell r="AA24" t="e">
            <v>#VALUE!</v>
          </cell>
          <cell r="AB24">
            <v>0</v>
          </cell>
          <cell r="AC24">
            <v>0</v>
          </cell>
          <cell r="AD24" t="str">
            <v>einseitig</v>
          </cell>
          <cell r="AE24" t="str">
            <v/>
          </cell>
          <cell r="AF24">
            <v>0</v>
          </cell>
          <cell r="AG24" t="e">
            <v>#VALUE!</v>
          </cell>
          <cell r="AH24">
            <v>0</v>
          </cell>
          <cell r="AM24">
            <v>4</v>
          </cell>
          <cell r="AN24">
            <v>3</v>
          </cell>
          <cell r="AO24">
            <v>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 t="str">
            <v>keine</v>
          </cell>
          <cell r="AV24" t="b">
            <v>0</v>
          </cell>
        </row>
        <row r="25">
          <cell r="X25">
            <v>0</v>
          </cell>
          <cell r="Y25">
            <v>0</v>
          </cell>
          <cell r="Z25" t="str">
            <v/>
          </cell>
          <cell r="AA25" t="e">
            <v>#VALUE!</v>
          </cell>
          <cell r="AB25">
            <v>0</v>
          </cell>
          <cell r="AC25">
            <v>0</v>
          </cell>
          <cell r="AD25" t="str">
            <v>einseitig</v>
          </cell>
          <cell r="AE25" t="str">
            <v/>
          </cell>
          <cell r="AF25">
            <v>0</v>
          </cell>
          <cell r="AG25" t="e">
            <v>#VALUE!</v>
          </cell>
          <cell r="AH25">
            <v>0</v>
          </cell>
          <cell r="AM25">
            <v>4</v>
          </cell>
          <cell r="AN25">
            <v>3</v>
          </cell>
          <cell r="AO25">
            <v>2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 t="str">
            <v>keine</v>
          </cell>
          <cell r="AV25" t="b">
            <v>0</v>
          </cell>
        </row>
      </sheetData>
      <sheetData sheetId="11">
        <row r="6">
          <cell r="X6">
            <v>0</v>
          </cell>
          <cell r="Y6">
            <v>0</v>
          </cell>
          <cell r="Z6" t="str">
            <v/>
          </cell>
          <cell r="AA6" t="e">
            <v>#VALUE!</v>
          </cell>
          <cell r="AB6">
            <v>0</v>
          </cell>
          <cell r="AC6">
            <v>0</v>
          </cell>
          <cell r="AD6" t="str">
            <v>einseitig</v>
          </cell>
          <cell r="AE6" t="str">
            <v/>
          </cell>
          <cell r="AF6">
            <v>0</v>
          </cell>
          <cell r="AG6" t="e">
            <v>#VALUE!</v>
          </cell>
          <cell r="AH6">
            <v>0</v>
          </cell>
          <cell r="AM6">
            <v>4</v>
          </cell>
          <cell r="AN6">
            <v>3</v>
          </cell>
          <cell r="AO6">
            <v>2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 t="str">
            <v>keine</v>
          </cell>
          <cell r="AV6" t="b">
            <v>0</v>
          </cell>
        </row>
        <row r="7">
          <cell r="X7">
            <v>0</v>
          </cell>
          <cell r="Y7">
            <v>0</v>
          </cell>
          <cell r="Z7" t="str">
            <v/>
          </cell>
          <cell r="AA7" t="e">
            <v>#VALUE!</v>
          </cell>
          <cell r="AB7">
            <v>0</v>
          </cell>
          <cell r="AC7">
            <v>0</v>
          </cell>
          <cell r="AD7" t="str">
            <v>einseitig</v>
          </cell>
          <cell r="AE7" t="str">
            <v/>
          </cell>
          <cell r="AF7">
            <v>0</v>
          </cell>
          <cell r="AG7" t="e">
            <v>#VALUE!</v>
          </cell>
          <cell r="AH7">
            <v>0</v>
          </cell>
          <cell r="AM7">
            <v>4</v>
          </cell>
          <cell r="AN7">
            <v>3</v>
          </cell>
          <cell r="AO7">
            <v>2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 t="str">
            <v>keine</v>
          </cell>
          <cell r="AV7" t="b">
            <v>0</v>
          </cell>
        </row>
        <row r="8">
          <cell r="X8">
            <v>0</v>
          </cell>
          <cell r="Y8">
            <v>0</v>
          </cell>
          <cell r="Z8" t="str">
            <v/>
          </cell>
          <cell r="AA8" t="e">
            <v>#VALUE!</v>
          </cell>
          <cell r="AB8">
            <v>0</v>
          </cell>
          <cell r="AC8">
            <v>0</v>
          </cell>
          <cell r="AD8" t="str">
            <v>einseitig</v>
          </cell>
          <cell r="AE8" t="str">
            <v/>
          </cell>
          <cell r="AF8">
            <v>0</v>
          </cell>
          <cell r="AG8" t="e">
            <v>#VALUE!</v>
          </cell>
          <cell r="AH8">
            <v>0</v>
          </cell>
          <cell r="AM8">
            <v>4</v>
          </cell>
          <cell r="AN8">
            <v>3</v>
          </cell>
          <cell r="AO8">
            <v>2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 t="str">
            <v>keine</v>
          </cell>
          <cell r="AV8" t="b">
            <v>0</v>
          </cell>
        </row>
        <row r="9">
          <cell r="X9">
            <v>0</v>
          </cell>
          <cell r="Y9">
            <v>0</v>
          </cell>
          <cell r="Z9" t="str">
            <v/>
          </cell>
          <cell r="AA9" t="e">
            <v>#VALUE!</v>
          </cell>
          <cell r="AB9">
            <v>0</v>
          </cell>
          <cell r="AC9">
            <v>0</v>
          </cell>
          <cell r="AD9" t="str">
            <v>einseitig</v>
          </cell>
          <cell r="AE9" t="str">
            <v/>
          </cell>
          <cell r="AF9">
            <v>0</v>
          </cell>
          <cell r="AG9" t="e">
            <v>#VALUE!</v>
          </cell>
          <cell r="AH9">
            <v>0</v>
          </cell>
          <cell r="AM9">
            <v>4</v>
          </cell>
          <cell r="AN9">
            <v>3</v>
          </cell>
          <cell r="AO9">
            <v>2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 t="str">
            <v>keine</v>
          </cell>
          <cell r="AV9" t="b">
            <v>0</v>
          </cell>
        </row>
        <row r="10">
          <cell r="X10">
            <v>0</v>
          </cell>
          <cell r="Y10">
            <v>0</v>
          </cell>
          <cell r="Z10" t="str">
            <v/>
          </cell>
          <cell r="AA10" t="e">
            <v>#VALUE!</v>
          </cell>
          <cell r="AB10">
            <v>0</v>
          </cell>
          <cell r="AC10">
            <v>0</v>
          </cell>
          <cell r="AD10" t="str">
            <v>einseitig</v>
          </cell>
          <cell r="AE10" t="str">
            <v/>
          </cell>
          <cell r="AF10">
            <v>0</v>
          </cell>
          <cell r="AG10" t="e">
            <v>#VALUE!</v>
          </cell>
          <cell r="AH10">
            <v>0</v>
          </cell>
          <cell r="AM10">
            <v>4</v>
          </cell>
          <cell r="AN10">
            <v>3</v>
          </cell>
          <cell r="AO10">
            <v>2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 t="str">
            <v>keine</v>
          </cell>
          <cell r="AV10" t="b">
            <v>0</v>
          </cell>
        </row>
        <row r="11">
          <cell r="X11">
            <v>0</v>
          </cell>
          <cell r="Y11">
            <v>0</v>
          </cell>
          <cell r="Z11" t="str">
            <v/>
          </cell>
          <cell r="AA11" t="e">
            <v>#VALUE!</v>
          </cell>
          <cell r="AB11">
            <v>0</v>
          </cell>
          <cell r="AC11">
            <v>0</v>
          </cell>
          <cell r="AD11" t="str">
            <v>einseitig</v>
          </cell>
          <cell r="AE11" t="str">
            <v/>
          </cell>
          <cell r="AF11">
            <v>0</v>
          </cell>
          <cell r="AG11" t="e">
            <v>#VALUE!</v>
          </cell>
          <cell r="AH11">
            <v>0</v>
          </cell>
          <cell r="AM11">
            <v>4</v>
          </cell>
          <cell r="AN11">
            <v>3</v>
          </cell>
          <cell r="AO11">
            <v>2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 t="str">
            <v>keine</v>
          </cell>
          <cell r="AV11" t="b">
            <v>0</v>
          </cell>
        </row>
        <row r="12">
          <cell r="X12">
            <v>0</v>
          </cell>
          <cell r="Y12">
            <v>0</v>
          </cell>
          <cell r="Z12" t="str">
            <v/>
          </cell>
          <cell r="AA12" t="e">
            <v>#VALUE!</v>
          </cell>
          <cell r="AB12">
            <v>0</v>
          </cell>
          <cell r="AC12">
            <v>0</v>
          </cell>
          <cell r="AD12" t="str">
            <v>einseitig</v>
          </cell>
          <cell r="AE12" t="str">
            <v/>
          </cell>
          <cell r="AF12">
            <v>0</v>
          </cell>
          <cell r="AG12" t="e">
            <v>#VALUE!</v>
          </cell>
          <cell r="AH12">
            <v>0</v>
          </cell>
          <cell r="AM12">
            <v>4</v>
          </cell>
          <cell r="AN12">
            <v>3</v>
          </cell>
          <cell r="AO12">
            <v>2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 t="str">
            <v>keine</v>
          </cell>
          <cell r="AV12" t="b">
            <v>0</v>
          </cell>
        </row>
        <row r="13">
          <cell r="X13">
            <v>0</v>
          </cell>
          <cell r="Y13">
            <v>0</v>
          </cell>
          <cell r="Z13" t="str">
            <v/>
          </cell>
          <cell r="AA13" t="e">
            <v>#VALUE!</v>
          </cell>
          <cell r="AB13">
            <v>0</v>
          </cell>
          <cell r="AC13">
            <v>0</v>
          </cell>
          <cell r="AD13" t="str">
            <v>einseitig</v>
          </cell>
          <cell r="AE13" t="str">
            <v/>
          </cell>
          <cell r="AF13">
            <v>0</v>
          </cell>
          <cell r="AG13" t="e">
            <v>#VALUE!</v>
          </cell>
          <cell r="AH13">
            <v>0</v>
          </cell>
          <cell r="AM13">
            <v>4</v>
          </cell>
          <cell r="AN13">
            <v>3</v>
          </cell>
          <cell r="AO13">
            <v>2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 t="str">
            <v>keine</v>
          </cell>
          <cell r="AV13" t="b">
            <v>0</v>
          </cell>
        </row>
        <row r="14">
          <cell r="X14">
            <v>0</v>
          </cell>
          <cell r="Y14">
            <v>0</v>
          </cell>
          <cell r="Z14" t="str">
            <v/>
          </cell>
          <cell r="AA14" t="e">
            <v>#VALUE!</v>
          </cell>
          <cell r="AB14">
            <v>0</v>
          </cell>
          <cell r="AC14">
            <v>0</v>
          </cell>
          <cell r="AD14" t="str">
            <v>einseitig</v>
          </cell>
          <cell r="AE14" t="str">
            <v/>
          </cell>
          <cell r="AF14">
            <v>0</v>
          </cell>
          <cell r="AG14" t="e">
            <v>#VALUE!</v>
          </cell>
          <cell r="AH14">
            <v>0</v>
          </cell>
          <cell r="AM14">
            <v>4</v>
          </cell>
          <cell r="AN14">
            <v>3</v>
          </cell>
          <cell r="AO14">
            <v>2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 t="str">
            <v>keine</v>
          </cell>
          <cell r="AV14" t="b">
            <v>0</v>
          </cell>
        </row>
        <row r="15">
          <cell r="X15">
            <v>0</v>
          </cell>
          <cell r="Y15">
            <v>0</v>
          </cell>
          <cell r="Z15" t="str">
            <v/>
          </cell>
          <cell r="AA15" t="e">
            <v>#VALUE!</v>
          </cell>
          <cell r="AB15">
            <v>0</v>
          </cell>
          <cell r="AC15">
            <v>0</v>
          </cell>
          <cell r="AD15" t="str">
            <v>einseitig</v>
          </cell>
          <cell r="AE15" t="str">
            <v/>
          </cell>
          <cell r="AF15">
            <v>0</v>
          </cell>
          <cell r="AG15" t="e">
            <v>#VALUE!</v>
          </cell>
          <cell r="AH15">
            <v>0</v>
          </cell>
          <cell r="AM15">
            <v>4</v>
          </cell>
          <cell r="AN15">
            <v>3</v>
          </cell>
          <cell r="AO15">
            <v>2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 t="str">
            <v>keine</v>
          </cell>
          <cell r="AV15" t="b">
            <v>0</v>
          </cell>
        </row>
        <row r="16">
          <cell r="X16">
            <v>0</v>
          </cell>
          <cell r="Y16">
            <v>0</v>
          </cell>
          <cell r="Z16" t="str">
            <v/>
          </cell>
          <cell r="AA16" t="e">
            <v>#VALUE!</v>
          </cell>
          <cell r="AB16">
            <v>0</v>
          </cell>
          <cell r="AC16">
            <v>0</v>
          </cell>
          <cell r="AD16" t="str">
            <v>einseitig</v>
          </cell>
          <cell r="AE16" t="str">
            <v/>
          </cell>
          <cell r="AF16">
            <v>0</v>
          </cell>
          <cell r="AG16" t="e">
            <v>#VALUE!</v>
          </cell>
          <cell r="AH16">
            <v>0</v>
          </cell>
          <cell r="AM16">
            <v>4</v>
          </cell>
          <cell r="AN16">
            <v>3</v>
          </cell>
          <cell r="AO16">
            <v>2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 t="str">
            <v>keine</v>
          </cell>
          <cell r="AV16" t="b">
            <v>0</v>
          </cell>
        </row>
        <row r="17">
          <cell r="X17">
            <v>0</v>
          </cell>
          <cell r="Y17">
            <v>0</v>
          </cell>
          <cell r="Z17" t="str">
            <v/>
          </cell>
          <cell r="AA17" t="e">
            <v>#VALUE!</v>
          </cell>
          <cell r="AB17">
            <v>0</v>
          </cell>
          <cell r="AC17">
            <v>0</v>
          </cell>
          <cell r="AD17" t="str">
            <v>einseitig</v>
          </cell>
          <cell r="AE17" t="str">
            <v/>
          </cell>
          <cell r="AF17">
            <v>0</v>
          </cell>
          <cell r="AG17" t="e">
            <v>#VALUE!</v>
          </cell>
          <cell r="AH17">
            <v>0</v>
          </cell>
          <cell r="AM17">
            <v>4</v>
          </cell>
          <cell r="AN17">
            <v>3</v>
          </cell>
          <cell r="AO17">
            <v>2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 t="str">
            <v>keine</v>
          </cell>
          <cell r="AV17" t="b">
            <v>0</v>
          </cell>
        </row>
        <row r="18">
          <cell r="X18">
            <v>0</v>
          </cell>
          <cell r="Y18">
            <v>0</v>
          </cell>
          <cell r="Z18" t="str">
            <v/>
          </cell>
          <cell r="AA18" t="e">
            <v>#VALUE!</v>
          </cell>
          <cell r="AB18">
            <v>0</v>
          </cell>
          <cell r="AC18">
            <v>0</v>
          </cell>
          <cell r="AD18" t="str">
            <v>einseitig</v>
          </cell>
          <cell r="AE18" t="str">
            <v/>
          </cell>
          <cell r="AF18">
            <v>0</v>
          </cell>
          <cell r="AG18" t="e">
            <v>#VALUE!</v>
          </cell>
          <cell r="AH18">
            <v>0</v>
          </cell>
          <cell r="AM18">
            <v>4</v>
          </cell>
          <cell r="AN18">
            <v>3</v>
          </cell>
          <cell r="AO18">
            <v>2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 t="str">
            <v>keine</v>
          </cell>
          <cell r="AV18" t="b">
            <v>0</v>
          </cell>
        </row>
        <row r="19">
          <cell r="X19">
            <v>0</v>
          </cell>
          <cell r="Y19">
            <v>0</v>
          </cell>
          <cell r="Z19" t="str">
            <v/>
          </cell>
          <cell r="AA19" t="e">
            <v>#VALUE!</v>
          </cell>
          <cell r="AB19">
            <v>0</v>
          </cell>
          <cell r="AC19">
            <v>0</v>
          </cell>
          <cell r="AD19" t="str">
            <v>einseitig</v>
          </cell>
          <cell r="AE19" t="str">
            <v/>
          </cell>
          <cell r="AF19">
            <v>0</v>
          </cell>
          <cell r="AG19" t="e">
            <v>#VALUE!</v>
          </cell>
          <cell r="AH19">
            <v>0</v>
          </cell>
          <cell r="AM19">
            <v>4</v>
          </cell>
          <cell r="AN19">
            <v>3</v>
          </cell>
          <cell r="AO19">
            <v>2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 t="str">
            <v>keine</v>
          </cell>
          <cell r="AV19" t="b">
            <v>0</v>
          </cell>
        </row>
        <row r="20">
          <cell r="X20">
            <v>0</v>
          </cell>
          <cell r="Y20">
            <v>0</v>
          </cell>
          <cell r="Z20" t="str">
            <v/>
          </cell>
          <cell r="AA20" t="e">
            <v>#VALUE!</v>
          </cell>
          <cell r="AB20">
            <v>0</v>
          </cell>
          <cell r="AC20">
            <v>0</v>
          </cell>
          <cell r="AD20" t="str">
            <v>einseitig</v>
          </cell>
          <cell r="AE20" t="str">
            <v/>
          </cell>
          <cell r="AF20">
            <v>0</v>
          </cell>
          <cell r="AG20" t="e">
            <v>#VALUE!</v>
          </cell>
          <cell r="AH20">
            <v>0</v>
          </cell>
          <cell r="AM20">
            <v>4</v>
          </cell>
          <cell r="AN20">
            <v>3</v>
          </cell>
          <cell r="AO20">
            <v>2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 t="str">
            <v>keine</v>
          </cell>
          <cell r="AV20" t="b">
            <v>0</v>
          </cell>
        </row>
        <row r="21">
          <cell r="X21">
            <v>0</v>
          </cell>
          <cell r="Y21">
            <v>0</v>
          </cell>
          <cell r="Z21" t="str">
            <v/>
          </cell>
          <cell r="AA21" t="e">
            <v>#VALUE!</v>
          </cell>
          <cell r="AB21">
            <v>0</v>
          </cell>
          <cell r="AC21">
            <v>0</v>
          </cell>
          <cell r="AD21" t="str">
            <v>einseitig</v>
          </cell>
          <cell r="AE21" t="str">
            <v/>
          </cell>
          <cell r="AF21">
            <v>0</v>
          </cell>
          <cell r="AG21" t="e">
            <v>#VALUE!</v>
          </cell>
          <cell r="AH21">
            <v>0</v>
          </cell>
          <cell r="AM21">
            <v>4</v>
          </cell>
          <cell r="AN21">
            <v>3</v>
          </cell>
          <cell r="AO21">
            <v>2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 t="str">
            <v>keine</v>
          </cell>
          <cell r="AV21" t="b">
            <v>0</v>
          </cell>
        </row>
        <row r="22">
          <cell r="X22">
            <v>0</v>
          </cell>
          <cell r="Y22">
            <v>0</v>
          </cell>
          <cell r="Z22" t="str">
            <v/>
          </cell>
          <cell r="AA22" t="e">
            <v>#VALUE!</v>
          </cell>
          <cell r="AB22">
            <v>0</v>
          </cell>
          <cell r="AC22">
            <v>0</v>
          </cell>
          <cell r="AD22" t="str">
            <v>einseitig</v>
          </cell>
          <cell r="AE22" t="str">
            <v/>
          </cell>
          <cell r="AF22">
            <v>0</v>
          </cell>
          <cell r="AG22" t="e">
            <v>#VALUE!</v>
          </cell>
          <cell r="AH22">
            <v>0</v>
          </cell>
          <cell r="AM22">
            <v>4</v>
          </cell>
          <cell r="AN22">
            <v>3</v>
          </cell>
          <cell r="AO22">
            <v>2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 t="str">
            <v>keine</v>
          </cell>
          <cell r="AV22" t="b">
            <v>0</v>
          </cell>
        </row>
        <row r="23">
          <cell r="X23">
            <v>0</v>
          </cell>
          <cell r="Y23">
            <v>0</v>
          </cell>
          <cell r="Z23" t="str">
            <v/>
          </cell>
          <cell r="AA23" t="e">
            <v>#VALUE!</v>
          </cell>
          <cell r="AB23">
            <v>0</v>
          </cell>
          <cell r="AC23">
            <v>0</v>
          </cell>
          <cell r="AD23" t="str">
            <v>einseitig</v>
          </cell>
          <cell r="AE23" t="str">
            <v/>
          </cell>
          <cell r="AF23">
            <v>0</v>
          </cell>
          <cell r="AG23" t="e">
            <v>#VALUE!</v>
          </cell>
          <cell r="AH23">
            <v>0</v>
          </cell>
          <cell r="AM23">
            <v>4</v>
          </cell>
          <cell r="AN23">
            <v>3</v>
          </cell>
          <cell r="AO23">
            <v>2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 t="str">
            <v>keine</v>
          </cell>
          <cell r="AV23" t="b">
            <v>0</v>
          </cell>
        </row>
        <row r="24">
          <cell r="X24">
            <v>0</v>
          </cell>
          <cell r="Y24">
            <v>0</v>
          </cell>
          <cell r="Z24" t="str">
            <v/>
          </cell>
          <cell r="AA24" t="e">
            <v>#VALUE!</v>
          </cell>
          <cell r="AB24">
            <v>0</v>
          </cell>
          <cell r="AC24">
            <v>0</v>
          </cell>
          <cell r="AD24" t="str">
            <v>einseitig</v>
          </cell>
          <cell r="AE24" t="str">
            <v/>
          </cell>
          <cell r="AF24">
            <v>0</v>
          </cell>
          <cell r="AG24" t="e">
            <v>#VALUE!</v>
          </cell>
          <cell r="AH24">
            <v>0</v>
          </cell>
          <cell r="AM24">
            <v>4</v>
          </cell>
          <cell r="AN24">
            <v>3</v>
          </cell>
          <cell r="AO24">
            <v>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 t="str">
            <v>keine</v>
          </cell>
          <cell r="AV24" t="b">
            <v>0</v>
          </cell>
        </row>
        <row r="25">
          <cell r="X25">
            <v>0</v>
          </cell>
          <cell r="Y25">
            <v>0</v>
          </cell>
          <cell r="Z25" t="str">
            <v/>
          </cell>
          <cell r="AA25" t="e">
            <v>#VALUE!</v>
          </cell>
          <cell r="AB25">
            <v>0</v>
          </cell>
          <cell r="AC25">
            <v>0</v>
          </cell>
          <cell r="AD25" t="str">
            <v>einseitig</v>
          </cell>
          <cell r="AE25" t="str">
            <v/>
          </cell>
          <cell r="AF25">
            <v>0</v>
          </cell>
          <cell r="AG25" t="e">
            <v>#VALUE!</v>
          </cell>
          <cell r="AH25">
            <v>0</v>
          </cell>
          <cell r="AM25">
            <v>4</v>
          </cell>
          <cell r="AN25">
            <v>3</v>
          </cell>
          <cell r="AO25">
            <v>2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 t="str">
            <v>keine</v>
          </cell>
          <cell r="AV25" t="b">
            <v>0</v>
          </cell>
        </row>
      </sheetData>
      <sheetData sheetId="12">
        <row r="6">
          <cell r="X6">
            <v>0</v>
          </cell>
          <cell r="Y6">
            <v>0</v>
          </cell>
          <cell r="Z6" t="str">
            <v/>
          </cell>
          <cell r="AA6" t="e">
            <v>#VALUE!</v>
          </cell>
          <cell r="AB6">
            <v>0</v>
          </cell>
          <cell r="AC6">
            <v>0</v>
          </cell>
          <cell r="AD6" t="str">
            <v>einseitig</v>
          </cell>
          <cell r="AE6" t="str">
            <v/>
          </cell>
          <cell r="AF6">
            <v>0</v>
          </cell>
          <cell r="AG6" t="e">
            <v>#VALUE!</v>
          </cell>
          <cell r="AH6">
            <v>90</v>
          </cell>
          <cell r="AM6">
            <v>4</v>
          </cell>
          <cell r="AN6">
            <v>1</v>
          </cell>
          <cell r="AO6">
            <v>0</v>
          </cell>
          <cell r="AP6">
            <v>0</v>
          </cell>
          <cell r="AQ6">
            <v>2</v>
          </cell>
          <cell r="AR6">
            <v>0</v>
          </cell>
          <cell r="AS6">
            <v>0</v>
          </cell>
          <cell r="AT6" t="str">
            <v>keine</v>
          </cell>
          <cell r="AV6" t="b">
            <v>0</v>
          </cell>
        </row>
        <row r="7">
          <cell r="X7">
            <v>0</v>
          </cell>
          <cell r="Y7">
            <v>0</v>
          </cell>
          <cell r="Z7" t="str">
            <v/>
          </cell>
          <cell r="AA7" t="e">
            <v>#VALUE!</v>
          </cell>
          <cell r="AB7">
            <v>0</v>
          </cell>
          <cell r="AC7">
            <v>0</v>
          </cell>
          <cell r="AD7" t="str">
            <v>einseitig</v>
          </cell>
          <cell r="AE7" t="str">
            <v/>
          </cell>
          <cell r="AF7">
            <v>0</v>
          </cell>
          <cell r="AG7" t="e">
            <v>#VALUE!</v>
          </cell>
          <cell r="AH7">
            <v>90</v>
          </cell>
          <cell r="AM7">
            <v>4</v>
          </cell>
          <cell r="AN7">
            <v>1</v>
          </cell>
          <cell r="AO7">
            <v>0</v>
          </cell>
          <cell r="AP7">
            <v>0</v>
          </cell>
          <cell r="AQ7">
            <v>2</v>
          </cell>
          <cell r="AR7">
            <v>0</v>
          </cell>
          <cell r="AS7">
            <v>0</v>
          </cell>
          <cell r="AT7" t="str">
            <v>keine</v>
          </cell>
          <cell r="AV7" t="b">
            <v>0</v>
          </cell>
        </row>
        <row r="8">
          <cell r="X8">
            <v>0</v>
          </cell>
          <cell r="Y8">
            <v>0</v>
          </cell>
          <cell r="Z8" t="str">
            <v/>
          </cell>
          <cell r="AA8" t="e">
            <v>#VALUE!</v>
          </cell>
          <cell r="AB8">
            <v>0</v>
          </cell>
          <cell r="AC8">
            <v>0</v>
          </cell>
          <cell r="AD8" t="str">
            <v>einseitig</v>
          </cell>
          <cell r="AE8" t="str">
            <v/>
          </cell>
          <cell r="AF8">
            <v>0</v>
          </cell>
          <cell r="AG8" t="e">
            <v>#VALUE!</v>
          </cell>
          <cell r="AH8">
            <v>90</v>
          </cell>
          <cell r="AM8">
            <v>4</v>
          </cell>
          <cell r="AN8">
            <v>1</v>
          </cell>
          <cell r="AO8">
            <v>0</v>
          </cell>
          <cell r="AP8">
            <v>0</v>
          </cell>
          <cell r="AQ8">
            <v>2</v>
          </cell>
          <cell r="AR8">
            <v>0</v>
          </cell>
          <cell r="AS8">
            <v>0</v>
          </cell>
          <cell r="AT8" t="str">
            <v>keine</v>
          </cell>
          <cell r="AV8" t="b">
            <v>0</v>
          </cell>
        </row>
        <row r="9">
          <cell r="X9">
            <v>0</v>
          </cell>
          <cell r="Y9">
            <v>0</v>
          </cell>
          <cell r="Z9" t="str">
            <v/>
          </cell>
          <cell r="AA9" t="e">
            <v>#VALUE!</v>
          </cell>
          <cell r="AB9">
            <v>0</v>
          </cell>
          <cell r="AC9">
            <v>0</v>
          </cell>
          <cell r="AD9" t="str">
            <v>einseitig</v>
          </cell>
          <cell r="AE9" t="str">
            <v/>
          </cell>
          <cell r="AF9">
            <v>0</v>
          </cell>
          <cell r="AG9" t="e">
            <v>#VALUE!</v>
          </cell>
          <cell r="AH9">
            <v>90</v>
          </cell>
          <cell r="AM9">
            <v>4</v>
          </cell>
          <cell r="AN9">
            <v>1</v>
          </cell>
          <cell r="AO9">
            <v>0</v>
          </cell>
          <cell r="AP9">
            <v>0</v>
          </cell>
          <cell r="AQ9">
            <v>2</v>
          </cell>
          <cell r="AR9">
            <v>0</v>
          </cell>
          <cell r="AS9">
            <v>0</v>
          </cell>
          <cell r="AT9" t="str">
            <v>keine</v>
          </cell>
          <cell r="AV9" t="b">
            <v>0</v>
          </cell>
        </row>
        <row r="10">
          <cell r="X10">
            <v>0</v>
          </cell>
          <cell r="Y10">
            <v>0</v>
          </cell>
          <cell r="Z10" t="str">
            <v/>
          </cell>
          <cell r="AA10" t="e">
            <v>#VALUE!</v>
          </cell>
          <cell r="AB10">
            <v>0</v>
          </cell>
          <cell r="AC10">
            <v>0</v>
          </cell>
          <cell r="AD10" t="str">
            <v>einseitig</v>
          </cell>
          <cell r="AE10" t="str">
            <v/>
          </cell>
          <cell r="AF10">
            <v>0</v>
          </cell>
          <cell r="AG10" t="e">
            <v>#VALUE!</v>
          </cell>
          <cell r="AH10">
            <v>90</v>
          </cell>
          <cell r="AM10">
            <v>4</v>
          </cell>
          <cell r="AN10">
            <v>1</v>
          </cell>
          <cell r="AO10">
            <v>0</v>
          </cell>
          <cell r="AP10">
            <v>0</v>
          </cell>
          <cell r="AQ10">
            <v>2</v>
          </cell>
          <cell r="AR10">
            <v>0</v>
          </cell>
          <cell r="AS10">
            <v>0</v>
          </cell>
          <cell r="AT10" t="str">
            <v>keine</v>
          </cell>
          <cell r="AV10" t="b">
            <v>0</v>
          </cell>
        </row>
        <row r="11">
          <cell r="X11">
            <v>0</v>
          </cell>
          <cell r="Y11">
            <v>0</v>
          </cell>
          <cell r="Z11" t="str">
            <v/>
          </cell>
          <cell r="AA11" t="e">
            <v>#VALUE!</v>
          </cell>
          <cell r="AB11">
            <v>0</v>
          </cell>
          <cell r="AC11">
            <v>0</v>
          </cell>
          <cell r="AD11" t="str">
            <v>einseitig</v>
          </cell>
          <cell r="AE11" t="str">
            <v/>
          </cell>
          <cell r="AF11">
            <v>0</v>
          </cell>
          <cell r="AG11" t="e">
            <v>#VALUE!</v>
          </cell>
          <cell r="AH11">
            <v>90</v>
          </cell>
          <cell r="AM11">
            <v>4</v>
          </cell>
          <cell r="AN11">
            <v>1</v>
          </cell>
          <cell r="AO11">
            <v>0</v>
          </cell>
          <cell r="AP11">
            <v>0</v>
          </cell>
          <cell r="AQ11">
            <v>2</v>
          </cell>
          <cell r="AR11">
            <v>0</v>
          </cell>
          <cell r="AS11">
            <v>0</v>
          </cell>
          <cell r="AT11" t="str">
            <v>keine</v>
          </cell>
          <cell r="AV11" t="b">
            <v>0</v>
          </cell>
        </row>
        <row r="12">
          <cell r="X12">
            <v>0</v>
          </cell>
          <cell r="Y12">
            <v>0</v>
          </cell>
          <cell r="Z12" t="str">
            <v/>
          </cell>
          <cell r="AA12" t="e">
            <v>#VALUE!</v>
          </cell>
          <cell r="AB12">
            <v>0</v>
          </cell>
          <cell r="AC12">
            <v>0</v>
          </cell>
          <cell r="AD12" t="str">
            <v>einseitig</v>
          </cell>
          <cell r="AE12" t="str">
            <v/>
          </cell>
          <cell r="AF12">
            <v>0</v>
          </cell>
          <cell r="AG12" t="e">
            <v>#VALUE!</v>
          </cell>
          <cell r="AH12">
            <v>90</v>
          </cell>
          <cell r="AM12">
            <v>4</v>
          </cell>
          <cell r="AN12">
            <v>1</v>
          </cell>
          <cell r="AO12">
            <v>0</v>
          </cell>
          <cell r="AP12">
            <v>0</v>
          </cell>
          <cell r="AQ12">
            <v>2</v>
          </cell>
          <cell r="AR12">
            <v>0</v>
          </cell>
          <cell r="AS12">
            <v>0</v>
          </cell>
          <cell r="AT12" t="str">
            <v>keine</v>
          </cell>
          <cell r="AV12" t="b">
            <v>0</v>
          </cell>
        </row>
        <row r="13">
          <cell r="X13">
            <v>0</v>
          </cell>
          <cell r="Y13">
            <v>0</v>
          </cell>
          <cell r="Z13" t="str">
            <v/>
          </cell>
          <cell r="AA13" t="e">
            <v>#VALUE!</v>
          </cell>
          <cell r="AB13">
            <v>0</v>
          </cell>
          <cell r="AC13">
            <v>0</v>
          </cell>
          <cell r="AD13" t="str">
            <v>einseitig</v>
          </cell>
          <cell r="AE13" t="str">
            <v/>
          </cell>
          <cell r="AF13">
            <v>0</v>
          </cell>
          <cell r="AG13" t="e">
            <v>#VALUE!</v>
          </cell>
          <cell r="AH13">
            <v>90</v>
          </cell>
          <cell r="AM13">
            <v>4</v>
          </cell>
          <cell r="AN13">
            <v>1</v>
          </cell>
          <cell r="AO13">
            <v>0</v>
          </cell>
          <cell r="AP13">
            <v>0</v>
          </cell>
          <cell r="AQ13">
            <v>2</v>
          </cell>
          <cell r="AR13">
            <v>0</v>
          </cell>
          <cell r="AS13">
            <v>0</v>
          </cell>
          <cell r="AT13" t="str">
            <v>keine</v>
          </cell>
          <cell r="AV13" t="b">
            <v>0</v>
          </cell>
        </row>
        <row r="14">
          <cell r="X14">
            <v>0</v>
          </cell>
          <cell r="Y14">
            <v>0</v>
          </cell>
          <cell r="Z14" t="str">
            <v/>
          </cell>
          <cell r="AA14" t="e">
            <v>#VALUE!</v>
          </cell>
          <cell r="AB14">
            <v>0</v>
          </cell>
          <cell r="AC14">
            <v>0</v>
          </cell>
          <cell r="AD14" t="str">
            <v>einseitig</v>
          </cell>
          <cell r="AE14" t="str">
            <v/>
          </cell>
          <cell r="AF14">
            <v>0</v>
          </cell>
          <cell r="AG14" t="e">
            <v>#VALUE!</v>
          </cell>
          <cell r="AH14">
            <v>90</v>
          </cell>
          <cell r="AM14">
            <v>4</v>
          </cell>
          <cell r="AN14">
            <v>1</v>
          </cell>
          <cell r="AO14">
            <v>0</v>
          </cell>
          <cell r="AP14">
            <v>0</v>
          </cell>
          <cell r="AQ14">
            <v>2</v>
          </cell>
          <cell r="AR14">
            <v>0</v>
          </cell>
          <cell r="AS14">
            <v>0</v>
          </cell>
          <cell r="AT14" t="str">
            <v>keine</v>
          </cell>
          <cell r="AV14" t="b">
            <v>0</v>
          </cell>
        </row>
        <row r="15">
          <cell r="X15">
            <v>0</v>
          </cell>
          <cell r="Y15">
            <v>0</v>
          </cell>
          <cell r="Z15" t="str">
            <v/>
          </cell>
          <cell r="AA15" t="e">
            <v>#VALUE!</v>
          </cell>
          <cell r="AB15">
            <v>0</v>
          </cell>
          <cell r="AC15">
            <v>0</v>
          </cell>
          <cell r="AD15" t="str">
            <v>einseitig</v>
          </cell>
          <cell r="AE15" t="str">
            <v/>
          </cell>
          <cell r="AF15">
            <v>0</v>
          </cell>
          <cell r="AG15" t="e">
            <v>#VALUE!</v>
          </cell>
          <cell r="AH15">
            <v>90</v>
          </cell>
          <cell r="AM15">
            <v>4</v>
          </cell>
          <cell r="AN15">
            <v>1</v>
          </cell>
          <cell r="AO15">
            <v>0</v>
          </cell>
          <cell r="AP15">
            <v>0</v>
          </cell>
          <cell r="AQ15">
            <v>2</v>
          </cell>
          <cell r="AR15">
            <v>0</v>
          </cell>
          <cell r="AS15">
            <v>0</v>
          </cell>
          <cell r="AT15" t="str">
            <v>keine</v>
          </cell>
          <cell r="AV15" t="b">
            <v>0</v>
          </cell>
        </row>
        <row r="16">
          <cell r="X16">
            <v>0</v>
          </cell>
          <cell r="Y16">
            <v>0</v>
          </cell>
          <cell r="Z16" t="str">
            <v/>
          </cell>
          <cell r="AA16" t="e">
            <v>#VALUE!</v>
          </cell>
          <cell r="AB16">
            <v>0</v>
          </cell>
          <cell r="AC16">
            <v>0</v>
          </cell>
          <cell r="AD16" t="str">
            <v>einseitig</v>
          </cell>
          <cell r="AE16" t="str">
            <v/>
          </cell>
          <cell r="AF16">
            <v>0</v>
          </cell>
          <cell r="AG16" t="e">
            <v>#VALUE!</v>
          </cell>
          <cell r="AH16">
            <v>90</v>
          </cell>
          <cell r="AM16">
            <v>4</v>
          </cell>
          <cell r="AN16">
            <v>1</v>
          </cell>
          <cell r="AO16">
            <v>0</v>
          </cell>
          <cell r="AP16">
            <v>0</v>
          </cell>
          <cell r="AQ16">
            <v>2</v>
          </cell>
          <cell r="AR16">
            <v>0</v>
          </cell>
          <cell r="AS16">
            <v>0</v>
          </cell>
          <cell r="AT16" t="str">
            <v>keine</v>
          </cell>
          <cell r="AV16" t="b">
            <v>0</v>
          </cell>
        </row>
        <row r="17">
          <cell r="X17">
            <v>0</v>
          </cell>
          <cell r="Y17">
            <v>0</v>
          </cell>
          <cell r="Z17" t="str">
            <v/>
          </cell>
          <cell r="AA17" t="e">
            <v>#VALUE!</v>
          </cell>
          <cell r="AB17">
            <v>0</v>
          </cell>
          <cell r="AC17">
            <v>0</v>
          </cell>
          <cell r="AD17" t="str">
            <v>einseitig</v>
          </cell>
          <cell r="AE17" t="str">
            <v/>
          </cell>
          <cell r="AF17">
            <v>0</v>
          </cell>
          <cell r="AG17" t="e">
            <v>#VALUE!</v>
          </cell>
          <cell r="AH17">
            <v>90</v>
          </cell>
          <cell r="AM17">
            <v>4</v>
          </cell>
          <cell r="AN17">
            <v>1</v>
          </cell>
          <cell r="AO17">
            <v>0</v>
          </cell>
          <cell r="AP17">
            <v>0</v>
          </cell>
          <cell r="AQ17">
            <v>2</v>
          </cell>
          <cell r="AR17">
            <v>0</v>
          </cell>
          <cell r="AS17">
            <v>0</v>
          </cell>
          <cell r="AT17" t="str">
            <v>keine</v>
          </cell>
          <cell r="AV17" t="b">
            <v>0</v>
          </cell>
        </row>
        <row r="18">
          <cell r="X18">
            <v>0</v>
          </cell>
          <cell r="Y18">
            <v>0</v>
          </cell>
          <cell r="Z18" t="str">
            <v/>
          </cell>
          <cell r="AA18" t="e">
            <v>#VALUE!</v>
          </cell>
          <cell r="AB18">
            <v>0</v>
          </cell>
          <cell r="AC18">
            <v>0</v>
          </cell>
          <cell r="AD18" t="str">
            <v>einseitig</v>
          </cell>
          <cell r="AE18" t="str">
            <v/>
          </cell>
          <cell r="AF18">
            <v>0</v>
          </cell>
          <cell r="AG18" t="e">
            <v>#VALUE!</v>
          </cell>
          <cell r="AH18">
            <v>90</v>
          </cell>
          <cell r="AM18">
            <v>4</v>
          </cell>
          <cell r="AN18">
            <v>1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 t="str">
            <v>keine</v>
          </cell>
          <cell r="AV18" t="b">
            <v>0</v>
          </cell>
        </row>
        <row r="19">
          <cell r="X19">
            <v>0</v>
          </cell>
          <cell r="Y19">
            <v>0</v>
          </cell>
          <cell r="Z19" t="str">
            <v/>
          </cell>
          <cell r="AA19" t="e">
            <v>#VALUE!</v>
          </cell>
          <cell r="AB19">
            <v>0</v>
          </cell>
          <cell r="AC19">
            <v>0</v>
          </cell>
          <cell r="AD19" t="str">
            <v>einseitig</v>
          </cell>
          <cell r="AE19" t="str">
            <v/>
          </cell>
          <cell r="AF19">
            <v>0</v>
          </cell>
          <cell r="AG19" t="e">
            <v>#VALUE!</v>
          </cell>
          <cell r="AH19">
            <v>90</v>
          </cell>
          <cell r="AM19">
            <v>4</v>
          </cell>
          <cell r="AN19">
            <v>1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 t="str">
            <v>keine</v>
          </cell>
          <cell r="AV19" t="b">
            <v>0</v>
          </cell>
        </row>
        <row r="20">
          <cell r="X20">
            <v>0</v>
          </cell>
          <cell r="Y20">
            <v>0</v>
          </cell>
          <cell r="Z20" t="str">
            <v/>
          </cell>
          <cell r="AA20" t="e">
            <v>#VALUE!</v>
          </cell>
          <cell r="AB20">
            <v>0</v>
          </cell>
          <cell r="AC20">
            <v>0</v>
          </cell>
          <cell r="AD20" t="str">
            <v>einseitig</v>
          </cell>
          <cell r="AE20" t="str">
            <v/>
          </cell>
          <cell r="AF20">
            <v>0</v>
          </cell>
          <cell r="AG20" t="e">
            <v>#VALUE!</v>
          </cell>
          <cell r="AH20">
            <v>90</v>
          </cell>
          <cell r="AM20">
            <v>4</v>
          </cell>
          <cell r="AN20">
            <v>1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 t="str">
            <v>keine</v>
          </cell>
          <cell r="AV20" t="b">
            <v>0</v>
          </cell>
        </row>
        <row r="21">
          <cell r="X21">
            <v>0</v>
          </cell>
          <cell r="Y21">
            <v>0</v>
          </cell>
          <cell r="Z21" t="str">
            <v/>
          </cell>
          <cell r="AA21" t="e">
            <v>#VALUE!</v>
          </cell>
          <cell r="AB21">
            <v>0</v>
          </cell>
          <cell r="AC21">
            <v>0</v>
          </cell>
          <cell r="AD21" t="str">
            <v>einseitig</v>
          </cell>
          <cell r="AE21" t="str">
            <v/>
          </cell>
          <cell r="AF21">
            <v>0</v>
          </cell>
          <cell r="AG21" t="e">
            <v>#VALUE!</v>
          </cell>
          <cell r="AH21">
            <v>90</v>
          </cell>
          <cell r="AM21">
            <v>4</v>
          </cell>
          <cell r="AN21">
            <v>1</v>
          </cell>
          <cell r="AO21">
            <v>0</v>
          </cell>
          <cell r="AP21">
            <v>0</v>
          </cell>
          <cell r="AQ21">
            <v>2</v>
          </cell>
          <cell r="AR21">
            <v>0</v>
          </cell>
          <cell r="AS21">
            <v>0</v>
          </cell>
          <cell r="AT21" t="str">
            <v>keine</v>
          </cell>
          <cell r="AV21" t="b">
            <v>0</v>
          </cell>
        </row>
        <row r="22">
          <cell r="X22">
            <v>0</v>
          </cell>
          <cell r="Y22">
            <v>0</v>
          </cell>
          <cell r="Z22" t="str">
            <v/>
          </cell>
          <cell r="AA22" t="e">
            <v>#VALUE!</v>
          </cell>
          <cell r="AB22">
            <v>0</v>
          </cell>
          <cell r="AC22">
            <v>0</v>
          </cell>
          <cell r="AD22" t="str">
            <v>einseitig</v>
          </cell>
          <cell r="AE22" t="str">
            <v/>
          </cell>
          <cell r="AF22">
            <v>0</v>
          </cell>
          <cell r="AG22" t="e">
            <v>#VALUE!</v>
          </cell>
          <cell r="AH22">
            <v>90</v>
          </cell>
          <cell r="AM22">
            <v>4</v>
          </cell>
          <cell r="AN22">
            <v>1</v>
          </cell>
          <cell r="AO22">
            <v>0</v>
          </cell>
          <cell r="AP22">
            <v>0</v>
          </cell>
          <cell r="AQ22">
            <v>2</v>
          </cell>
          <cell r="AR22">
            <v>0</v>
          </cell>
          <cell r="AS22">
            <v>0</v>
          </cell>
          <cell r="AT22" t="str">
            <v>keine</v>
          </cell>
          <cell r="AV22" t="b">
            <v>0</v>
          </cell>
        </row>
        <row r="23">
          <cell r="X23">
            <v>0</v>
          </cell>
          <cell r="Y23">
            <v>0</v>
          </cell>
          <cell r="Z23" t="str">
            <v/>
          </cell>
          <cell r="AA23" t="e">
            <v>#VALUE!</v>
          </cell>
          <cell r="AB23">
            <v>0</v>
          </cell>
          <cell r="AC23">
            <v>0</v>
          </cell>
          <cell r="AD23" t="str">
            <v>einseitig</v>
          </cell>
          <cell r="AE23" t="str">
            <v/>
          </cell>
          <cell r="AF23">
            <v>0</v>
          </cell>
          <cell r="AG23" t="e">
            <v>#VALUE!</v>
          </cell>
          <cell r="AH23">
            <v>90</v>
          </cell>
          <cell r="AM23">
            <v>4</v>
          </cell>
          <cell r="AN23">
            <v>1</v>
          </cell>
          <cell r="AO23">
            <v>0</v>
          </cell>
          <cell r="AP23">
            <v>0</v>
          </cell>
          <cell r="AQ23">
            <v>2</v>
          </cell>
          <cell r="AR23">
            <v>0</v>
          </cell>
          <cell r="AS23">
            <v>0</v>
          </cell>
          <cell r="AT23" t="str">
            <v>keine</v>
          </cell>
          <cell r="AV23" t="b">
            <v>0</v>
          </cell>
        </row>
        <row r="24">
          <cell r="X24">
            <v>0</v>
          </cell>
          <cell r="Y24">
            <v>0</v>
          </cell>
          <cell r="Z24" t="str">
            <v/>
          </cell>
          <cell r="AA24" t="e">
            <v>#VALUE!</v>
          </cell>
          <cell r="AB24">
            <v>0</v>
          </cell>
          <cell r="AC24">
            <v>0</v>
          </cell>
          <cell r="AD24" t="str">
            <v>einseitig</v>
          </cell>
          <cell r="AE24" t="str">
            <v/>
          </cell>
          <cell r="AF24">
            <v>0</v>
          </cell>
          <cell r="AG24" t="e">
            <v>#VALUE!</v>
          </cell>
          <cell r="AH24">
            <v>90</v>
          </cell>
          <cell r="AM24">
            <v>4</v>
          </cell>
          <cell r="AN24">
            <v>1</v>
          </cell>
          <cell r="AO24">
            <v>0</v>
          </cell>
          <cell r="AP24">
            <v>0</v>
          </cell>
          <cell r="AQ24">
            <v>2</v>
          </cell>
          <cell r="AR24">
            <v>0</v>
          </cell>
          <cell r="AS24">
            <v>0</v>
          </cell>
          <cell r="AT24" t="str">
            <v>keine</v>
          </cell>
          <cell r="AV24" t="b">
            <v>0</v>
          </cell>
        </row>
        <row r="25">
          <cell r="X25">
            <v>0</v>
          </cell>
          <cell r="Y25">
            <v>0</v>
          </cell>
          <cell r="Z25" t="str">
            <v/>
          </cell>
          <cell r="AA25" t="e">
            <v>#VALUE!</v>
          </cell>
          <cell r="AB25">
            <v>0</v>
          </cell>
          <cell r="AC25">
            <v>0</v>
          </cell>
          <cell r="AD25" t="str">
            <v>einseitig</v>
          </cell>
          <cell r="AE25" t="str">
            <v/>
          </cell>
          <cell r="AF25">
            <v>0</v>
          </cell>
          <cell r="AG25" t="e">
            <v>#VALUE!</v>
          </cell>
          <cell r="AH25">
            <v>90</v>
          </cell>
          <cell r="AM25">
            <v>4</v>
          </cell>
          <cell r="AN25">
            <v>1</v>
          </cell>
          <cell r="AO25">
            <v>0</v>
          </cell>
          <cell r="AP25">
            <v>0</v>
          </cell>
          <cell r="AQ25">
            <v>2</v>
          </cell>
          <cell r="AR25">
            <v>0</v>
          </cell>
          <cell r="AS25">
            <v>0</v>
          </cell>
          <cell r="AT25" t="str">
            <v>keine</v>
          </cell>
          <cell r="AV25" t="b">
            <v>0</v>
          </cell>
        </row>
      </sheetData>
      <sheetData sheetId="13">
        <row r="6">
          <cell r="X6">
            <v>1</v>
          </cell>
          <cell r="Y6">
            <v>1</v>
          </cell>
          <cell r="Z6" t="str">
            <v>Winkelblech 90° Innenecke</v>
          </cell>
          <cell r="AA6" t="e">
            <v>#VALUE!</v>
          </cell>
          <cell r="AB6" t="str">
            <v xml:space="preserve">Blech </v>
          </cell>
          <cell r="AC6" t="str">
            <v>Alu-Blech Pe 100 2.0mm</v>
          </cell>
          <cell r="AD6" t="str">
            <v>einseitig</v>
          </cell>
          <cell r="AE6" t="str">
            <v>RAL 9016 HWF MT</v>
          </cell>
          <cell r="AF6">
            <v>1000</v>
          </cell>
          <cell r="AG6">
            <v>106.6</v>
          </cell>
          <cell r="AH6">
            <v>90</v>
          </cell>
          <cell r="AM6">
            <v>4</v>
          </cell>
          <cell r="AN6">
            <v>1</v>
          </cell>
          <cell r="AO6">
            <v>0</v>
          </cell>
          <cell r="AP6">
            <v>0</v>
          </cell>
          <cell r="AQ6">
            <v>2</v>
          </cell>
          <cell r="AR6">
            <v>0</v>
          </cell>
          <cell r="AS6">
            <v>0</v>
          </cell>
          <cell r="AT6" t="str">
            <v>keine</v>
          </cell>
          <cell r="AV6" t="b">
            <v>1</v>
          </cell>
        </row>
        <row r="7">
          <cell r="X7">
            <v>0</v>
          </cell>
          <cell r="Y7">
            <v>0</v>
          </cell>
          <cell r="Z7" t="str">
            <v/>
          </cell>
          <cell r="AA7" t="e">
            <v>#VALUE!</v>
          </cell>
          <cell r="AB7">
            <v>0</v>
          </cell>
          <cell r="AC7">
            <v>0</v>
          </cell>
          <cell r="AD7" t="str">
            <v>einseitig</v>
          </cell>
          <cell r="AE7" t="str">
            <v/>
          </cell>
          <cell r="AF7">
            <v>0</v>
          </cell>
          <cell r="AG7" t="e">
            <v>#VALUE!</v>
          </cell>
          <cell r="AH7">
            <v>90</v>
          </cell>
          <cell r="AM7">
            <v>4</v>
          </cell>
          <cell r="AN7">
            <v>1</v>
          </cell>
          <cell r="AO7">
            <v>0</v>
          </cell>
          <cell r="AP7">
            <v>0</v>
          </cell>
          <cell r="AQ7">
            <v>2</v>
          </cell>
          <cell r="AR7">
            <v>0</v>
          </cell>
          <cell r="AS7">
            <v>0</v>
          </cell>
          <cell r="AT7" t="str">
            <v>keine</v>
          </cell>
          <cell r="AV7" t="b">
            <v>0</v>
          </cell>
        </row>
        <row r="8">
          <cell r="X8">
            <v>0</v>
          </cell>
          <cell r="Y8">
            <v>0</v>
          </cell>
          <cell r="Z8" t="str">
            <v/>
          </cell>
          <cell r="AA8" t="e">
            <v>#VALUE!</v>
          </cell>
          <cell r="AB8">
            <v>0</v>
          </cell>
          <cell r="AC8">
            <v>0</v>
          </cell>
          <cell r="AD8" t="str">
            <v>einseitig</v>
          </cell>
          <cell r="AE8" t="str">
            <v/>
          </cell>
          <cell r="AF8">
            <v>0</v>
          </cell>
          <cell r="AG8" t="e">
            <v>#VALUE!</v>
          </cell>
          <cell r="AH8">
            <v>90</v>
          </cell>
          <cell r="AM8">
            <v>4</v>
          </cell>
          <cell r="AN8">
            <v>1</v>
          </cell>
          <cell r="AO8">
            <v>0</v>
          </cell>
          <cell r="AP8">
            <v>0</v>
          </cell>
          <cell r="AQ8">
            <v>2</v>
          </cell>
          <cell r="AR8">
            <v>0</v>
          </cell>
          <cell r="AS8">
            <v>0</v>
          </cell>
          <cell r="AT8" t="str">
            <v>keine</v>
          </cell>
          <cell r="AV8" t="b">
            <v>0</v>
          </cell>
        </row>
        <row r="9">
          <cell r="X9">
            <v>0</v>
          </cell>
          <cell r="Y9">
            <v>0</v>
          </cell>
          <cell r="Z9" t="str">
            <v/>
          </cell>
          <cell r="AA9" t="e">
            <v>#VALUE!</v>
          </cell>
          <cell r="AB9">
            <v>0</v>
          </cell>
          <cell r="AC9">
            <v>0</v>
          </cell>
          <cell r="AD9" t="str">
            <v>einseitig</v>
          </cell>
          <cell r="AE9" t="str">
            <v/>
          </cell>
          <cell r="AF9">
            <v>0</v>
          </cell>
          <cell r="AG9" t="e">
            <v>#VALUE!</v>
          </cell>
          <cell r="AH9">
            <v>90</v>
          </cell>
          <cell r="AM9">
            <v>4</v>
          </cell>
          <cell r="AN9">
            <v>1</v>
          </cell>
          <cell r="AO9">
            <v>0</v>
          </cell>
          <cell r="AP9">
            <v>0</v>
          </cell>
          <cell r="AQ9">
            <v>2</v>
          </cell>
          <cell r="AR9">
            <v>0</v>
          </cell>
          <cell r="AS9">
            <v>0</v>
          </cell>
          <cell r="AT9" t="str">
            <v>keine</v>
          </cell>
          <cell r="AV9" t="b">
            <v>0</v>
          </cell>
        </row>
        <row r="10">
          <cell r="X10">
            <v>0</v>
          </cell>
          <cell r="Y10">
            <v>0</v>
          </cell>
          <cell r="Z10" t="str">
            <v/>
          </cell>
          <cell r="AA10" t="e">
            <v>#VALUE!</v>
          </cell>
          <cell r="AB10">
            <v>0</v>
          </cell>
          <cell r="AC10">
            <v>0</v>
          </cell>
          <cell r="AD10" t="str">
            <v>einseitig</v>
          </cell>
          <cell r="AE10" t="str">
            <v/>
          </cell>
          <cell r="AF10">
            <v>0</v>
          </cell>
          <cell r="AG10" t="e">
            <v>#VALUE!</v>
          </cell>
          <cell r="AH10">
            <v>90</v>
          </cell>
          <cell r="AM10">
            <v>4</v>
          </cell>
          <cell r="AN10">
            <v>1</v>
          </cell>
          <cell r="AO10">
            <v>0</v>
          </cell>
          <cell r="AP10">
            <v>0</v>
          </cell>
          <cell r="AQ10">
            <v>2</v>
          </cell>
          <cell r="AR10">
            <v>0</v>
          </cell>
          <cell r="AS10">
            <v>0</v>
          </cell>
          <cell r="AT10" t="str">
            <v>keine</v>
          </cell>
          <cell r="AV10" t="b">
            <v>0</v>
          </cell>
        </row>
        <row r="11">
          <cell r="X11">
            <v>0</v>
          </cell>
          <cell r="Y11">
            <v>0</v>
          </cell>
          <cell r="Z11" t="str">
            <v/>
          </cell>
          <cell r="AA11" t="e">
            <v>#VALUE!</v>
          </cell>
          <cell r="AB11">
            <v>0</v>
          </cell>
          <cell r="AC11">
            <v>0</v>
          </cell>
          <cell r="AD11" t="str">
            <v>einseitig</v>
          </cell>
          <cell r="AE11" t="str">
            <v/>
          </cell>
          <cell r="AF11">
            <v>0</v>
          </cell>
          <cell r="AG11" t="e">
            <v>#VALUE!</v>
          </cell>
          <cell r="AH11">
            <v>90</v>
          </cell>
          <cell r="AM11">
            <v>4</v>
          </cell>
          <cell r="AN11">
            <v>1</v>
          </cell>
          <cell r="AO11">
            <v>0</v>
          </cell>
          <cell r="AP11">
            <v>0</v>
          </cell>
          <cell r="AQ11">
            <v>2</v>
          </cell>
          <cell r="AR11">
            <v>0</v>
          </cell>
          <cell r="AS11">
            <v>0</v>
          </cell>
          <cell r="AT11" t="str">
            <v>keine</v>
          </cell>
          <cell r="AV11" t="b">
            <v>0</v>
          </cell>
        </row>
        <row r="12">
          <cell r="X12">
            <v>0</v>
          </cell>
          <cell r="Y12">
            <v>0</v>
          </cell>
          <cell r="Z12" t="str">
            <v/>
          </cell>
          <cell r="AA12" t="e">
            <v>#VALUE!</v>
          </cell>
          <cell r="AB12">
            <v>0</v>
          </cell>
          <cell r="AC12">
            <v>0</v>
          </cell>
          <cell r="AD12" t="str">
            <v>einseitig</v>
          </cell>
          <cell r="AE12" t="str">
            <v/>
          </cell>
          <cell r="AF12">
            <v>0</v>
          </cell>
          <cell r="AG12" t="e">
            <v>#VALUE!</v>
          </cell>
          <cell r="AH12">
            <v>90</v>
          </cell>
          <cell r="AM12">
            <v>4</v>
          </cell>
          <cell r="AN12">
            <v>1</v>
          </cell>
          <cell r="AO12">
            <v>0</v>
          </cell>
          <cell r="AP12">
            <v>0</v>
          </cell>
          <cell r="AQ12">
            <v>2</v>
          </cell>
          <cell r="AR12">
            <v>0</v>
          </cell>
          <cell r="AS12">
            <v>0</v>
          </cell>
          <cell r="AT12" t="str">
            <v>keine</v>
          </cell>
          <cell r="AV12" t="b">
            <v>0</v>
          </cell>
        </row>
        <row r="13">
          <cell r="X13">
            <v>0</v>
          </cell>
          <cell r="Y13">
            <v>0</v>
          </cell>
          <cell r="Z13" t="str">
            <v/>
          </cell>
          <cell r="AA13" t="e">
            <v>#VALUE!</v>
          </cell>
          <cell r="AB13">
            <v>0</v>
          </cell>
          <cell r="AC13">
            <v>0</v>
          </cell>
          <cell r="AD13" t="str">
            <v>einseitig</v>
          </cell>
          <cell r="AE13" t="str">
            <v/>
          </cell>
          <cell r="AF13">
            <v>0</v>
          </cell>
          <cell r="AG13" t="e">
            <v>#VALUE!</v>
          </cell>
          <cell r="AH13">
            <v>90</v>
          </cell>
          <cell r="AM13">
            <v>4</v>
          </cell>
          <cell r="AN13">
            <v>1</v>
          </cell>
          <cell r="AO13">
            <v>0</v>
          </cell>
          <cell r="AP13">
            <v>0</v>
          </cell>
          <cell r="AQ13">
            <v>2</v>
          </cell>
          <cell r="AR13">
            <v>0</v>
          </cell>
          <cell r="AS13">
            <v>0</v>
          </cell>
          <cell r="AT13" t="str">
            <v>keine</v>
          </cell>
          <cell r="AV13" t="b">
            <v>0</v>
          </cell>
        </row>
        <row r="14">
          <cell r="X14">
            <v>0</v>
          </cell>
          <cell r="Y14">
            <v>0</v>
          </cell>
          <cell r="Z14" t="str">
            <v/>
          </cell>
          <cell r="AA14" t="e">
            <v>#VALUE!</v>
          </cell>
          <cell r="AB14">
            <v>0</v>
          </cell>
          <cell r="AC14">
            <v>0</v>
          </cell>
          <cell r="AD14" t="str">
            <v>einseitig</v>
          </cell>
          <cell r="AE14" t="str">
            <v/>
          </cell>
          <cell r="AF14">
            <v>0</v>
          </cell>
          <cell r="AG14" t="e">
            <v>#VALUE!</v>
          </cell>
          <cell r="AH14">
            <v>90</v>
          </cell>
          <cell r="AM14">
            <v>4</v>
          </cell>
          <cell r="AN14">
            <v>1</v>
          </cell>
          <cell r="AO14">
            <v>0</v>
          </cell>
          <cell r="AP14">
            <v>0</v>
          </cell>
          <cell r="AQ14">
            <v>2</v>
          </cell>
          <cell r="AR14">
            <v>0</v>
          </cell>
          <cell r="AS14">
            <v>0</v>
          </cell>
          <cell r="AT14" t="str">
            <v>keine</v>
          </cell>
          <cell r="AV14" t="b">
            <v>0</v>
          </cell>
        </row>
        <row r="15">
          <cell r="X15">
            <v>0</v>
          </cell>
          <cell r="Y15">
            <v>0</v>
          </cell>
          <cell r="Z15" t="str">
            <v/>
          </cell>
          <cell r="AA15" t="e">
            <v>#VALUE!</v>
          </cell>
          <cell r="AB15">
            <v>0</v>
          </cell>
          <cell r="AC15">
            <v>0</v>
          </cell>
          <cell r="AD15" t="str">
            <v>einseitig</v>
          </cell>
          <cell r="AE15" t="str">
            <v/>
          </cell>
          <cell r="AF15">
            <v>0</v>
          </cell>
          <cell r="AG15" t="e">
            <v>#VALUE!</v>
          </cell>
          <cell r="AH15">
            <v>90</v>
          </cell>
          <cell r="AM15">
            <v>4</v>
          </cell>
          <cell r="AN15">
            <v>1</v>
          </cell>
          <cell r="AO15">
            <v>0</v>
          </cell>
          <cell r="AP15">
            <v>0</v>
          </cell>
          <cell r="AQ15">
            <v>2</v>
          </cell>
          <cell r="AR15">
            <v>0</v>
          </cell>
          <cell r="AS15">
            <v>0</v>
          </cell>
          <cell r="AT15" t="str">
            <v>keine</v>
          </cell>
          <cell r="AV15" t="b">
            <v>0</v>
          </cell>
        </row>
        <row r="16">
          <cell r="X16">
            <v>0</v>
          </cell>
          <cell r="Y16">
            <v>0</v>
          </cell>
          <cell r="Z16" t="str">
            <v/>
          </cell>
          <cell r="AA16" t="e">
            <v>#VALUE!</v>
          </cell>
          <cell r="AB16">
            <v>0</v>
          </cell>
          <cell r="AC16">
            <v>0</v>
          </cell>
          <cell r="AD16" t="str">
            <v>einseitig</v>
          </cell>
          <cell r="AE16" t="str">
            <v/>
          </cell>
          <cell r="AF16">
            <v>0</v>
          </cell>
          <cell r="AG16" t="e">
            <v>#VALUE!</v>
          </cell>
          <cell r="AH16">
            <v>90</v>
          </cell>
          <cell r="AM16">
            <v>4</v>
          </cell>
          <cell r="AN16">
            <v>1</v>
          </cell>
          <cell r="AO16">
            <v>0</v>
          </cell>
          <cell r="AP16">
            <v>0</v>
          </cell>
          <cell r="AQ16">
            <v>2</v>
          </cell>
          <cell r="AR16">
            <v>0</v>
          </cell>
          <cell r="AS16">
            <v>0</v>
          </cell>
          <cell r="AT16" t="str">
            <v>keine</v>
          </cell>
          <cell r="AV16" t="b">
            <v>0</v>
          </cell>
        </row>
        <row r="17">
          <cell r="X17">
            <v>0</v>
          </cell>
          <cell r="Y17">
            <v>0</v>
          </cell>
          <cell r="Z17" t="str">
            <v/>
          </cell>
          <cell r="AA17" t="e">
            <v>#VALUE!</v>
          </cell>
          <cell r="AB17">
            <v>0</v>
          </cell>
          <cell r="AC17">
            <v>0</v>
          </cell>
          <cell r="AD17" t="str">
            <v>einseitig</v>
          </cell>
          <cell r="AE17" t="str">
            <v/>
          </cell>
          <cell r="AF17">
            <v>0</v>
          </cell>
          <cell r="AG17" t="e">
            <v>#VALUE!</v>
          </cell>
          <cell r="AH17">
            <v>90</v>
          </cell>
          <cell r="AM17">
            <v>4</v>
          </cell>
          <cell r="AN17">
            <v>1</v>
          </cell>
          <cell r="AO17">
            <v>0</v>
          </cell>
          <cell r="AP17">
            <v>0</v>
          </cell>
          <cell r="AQ17">
            <v>2</v>
          </cell>
          <cell r="AR17">
            <v>0</v>
          </cell>
          <cell r="AS17">
            <v>0</v>
          </cell>
          <cell r="AT17" t="str">
            <v>keine</v>
          </cell>
          <cell r="AV17" t="b">
            <v>0</v>
          </cell>
        </row>
        <row r="18">
          <cell r="X18">
            <v>0</v>
          </cell>
          <cell r="Y18">
            <v>0</v>
          </cell>
          <cell r="Z18" t="str">
            <v/>
          </cell>
          <cell r="AA18" t="e">
            <v>#VALUE!</v>
          </cell>
          <cell r="AB18">
            <v>0</v>
          </cell>
          <cell r="AC18">
            <v>0</v>
          </cell>
          <cell r="AD18" t="str">
            <v>einseitig</v>
          </cell>
          <cell r="AE18" t="str">
            <v/>
          </cell>
          <cell r="AF18">
            <v>0</v>
          </cell>
          <cell r="AG18" t="e">
            <v>#VALUE!</v>
          </cell>
          <cell r="AH18">
            <v>90</v>
          </cell>
          <cell r="AM18">
            <v>4</v>
          </cell>
          <cell r="AN18">
            <v>1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 t="str">
            <v>keine</v>
          </cell>
          <cell r="AV18" t="b">
            <v>0</v>
          </cell>
        </row>
        <row r="19">
          <cell r="X19">
            <v>0</v>
          </cell>
          <cell r="Y19">
            <v>0</v>
          </cell>
          <cell r="Z19" t="str">
            <v/>
          </cell>
          <cell r="AA19" t="e">
            <v>#VALUE!</v>
          </cell>
          <cell r="AB19">
            <v>0</v>
          </cell>
          <cell r="AC19">
            <v>0</v>
          </cell>
          <cell r="AD19" t="str">
            <v>einseitig</v>
          </cell>
          <cell r="AE19" t="str">
            <v/>
          </cell>
          <cell r="AF19">
            <v>0</v>
          </cell>
          <cell r="AG19" t="e">
            <v>#VALUE!</v>
          </cell>
          <cell r="AH19">
            <v>90</v>
          </cell>
          <cell r="AM19">
            <v>4</v>
          </cell>
          <cell r="AN19">
            <v>1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 t="str">
            <v>keine</v>
          </cell>
          <cell r="AV19" t="b">
            <v>0</v>
          </cell>
        </row>
        <row r="20">
          <cell r="X20">
            <v>0</v>
          </cell>
          <cell r="Y20">
            <v>0</v>
          </cell>
          <cell r="Z20" t="str">
            <v/>
          </cell>
          <cell r="AA20" t="e">
            <v>#VALUE!</v>
          </cell>
          <cell r="AB20">
            <v>0</v>
          </cell>
          <cell r="AC20">
            <v>0</v>
          </cell>
          <cell r="AD20" t="str">
            <v>einseitig</v>
          </cell>
          <cell r="AE20" t="str">
            <v/>
          </cell>
          <cell r="AF20">
            <v>0</v>
          </cell>
          <cell r="AG20" t="e">
            <v>#VALUE!</v>
          </cell>
          <cell r="AH20">
            <v>90</v>
          </cell>
          <cell r="AM20">
            <v>4</v>
          </cell>
          <cell r="AN20">
            <v>1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 t="str">
            <v>keine</v>
          </cell>
          <cell r="AV20" t="b">
            <v>0</v>
          </cell>
        </row>
        <row r="21">
          <cell r="X21">
            <v>0</v>
          </cell>
          <cell r="Y21">
            <v>0</v>
          </cell>
          <cell r="Z21" t="str">
            <v/>
          </cell>
          <cell r="AA21" t="e">
            <v>#VALUE!</v>
          </cell>
          <cell r="AB21">
            <v>0</v>
          </cell>
          <cell r="AC21">
            <v>0</v>
          </cell>
          <cell r="AD21" t="str">
            <v>einseitig</v>
          </cell>
          <cell r="AE21" t="str">
            <v/>
          </cell>
          <cell r="AF21">
            <v>0</v>
          </cell>
          <cell r="AG21" t="e">
            <v>#VALUE!</v>
          </cell>
          <cell r="AH21">
            <v>90</v>
          </cell>
          <cell r="AM21">
            <v>4</v>
          </cell>
          <cell r="AN21">
            <v>1</v>
          </cell>
          <cell r="AO21">
            <v>0</v>
          </cell>
          <cell r="AP21">
            <v>0</v>
          </cell>
          <cell r="AQ21">
            <v>2</v>
          </cell>
          <cell r="AR21">
            <v>0</v>
          </cell>
          <cell r="AS21">
            <v>0</v>
          </cell>
          <cell r="AT21" t="str">
            <v>keine</v>
          </cell>
          <cell r="AV21" t="b">
            <v>0</v>
          </cell>
        </row>
        <row r="22">
          <cell r="X22">
            <v>0</v>
          </cell>
          <cell r="Y22">
            <v>0</v>
          </cell>
          <cell r="Z22" t="str">
            <v/>
          </cell>
          <cell r="AA22" t="e">
            <v>#VALUE!</v>
          </cell>
          <cell r="AB22">
            <v>0</v>
          </cell>
          <cell r="AC22">
            <v>0</v>
          </cell>
          <cell r="AD22" t="str">
            <v>einseitig</v>
          </cell>
          <cell r="AE22" t="str">
            <v/>
          </cell>
          <cell r="AF22">
            <v>0</v>
          </cell>
          <cell r="AG22" t="e">
            <v>#VALUE!</v>
          </cell>
          <cell r="AH22">
            <v>90</v>
          </cell>
          <cell r="AM22">
            <v>4</v>
          </cell>
          <cell r="AN22">
            <v>1</v>
          </cell>
          <cell r="AO22">
            <v>0</v>
          </cell>
          <cell r="AP22">
            <v>0</v>
          </cell>
          <cell r="AQ22">
            <v>2</v>
          </cell>
          <cell r="AR22">
            <v>0</v>
          </cell>
          <cell r="AS22">
            <v>0</v>
          </cell>
          <cell r="AT22" t="str">
            <v>keine</v>
          </cell>
          <cell r="AV22" t="b">
            <v>0</v>
          </cell>
        </row>
        <row r="23">
          <cell r="X23">
            <v>0</v>
          </cell>
          <cell r="Y23">
            <v>0</v>
          </cell>
          <cell r="Z23" t="str">
            <v/>
          </cell>
          <cell r="AA23" t="e">
            <v>#VALUE!</v>
          </cell>
          <cell r="AB23">
            <v>0</v>
          </cell>
          <cell r="AC23">
            <v>0</v>
          </cell>
          <cell r="AD23" t="str">
            <v>einseitig</v>
          </cell>
          <cell r="AE23" t="str">
            <v/>
          </cell>
          <cell r="AF23">
            <v>0</v>
          </cell>
          <cell r="AG23" t="e">
            <v>#VALUE!</v>
          </cell>
          <cell r="AH23">
            <v>90</v>
          </cell>
          <cell r="AM23">
            <v>4</v>
          </cell>
          <cell r="AN23">
            <v>1</v>
          </cell>
          <cell r="AO23">
            <v>0</v>
          </cell>
          <cell r="AP23">
            <v>0</v>
          </cell>
          <cell r="AQ23">
            <v>2</v>
          </cell>
          <cell r="AR23">
            <v>0</v>
          </cell>
          <cell r="AS23">
            <v>0</v>
          </cell>
          <cell r="AT23" t="str">
            <v>keine</v>
          </cell>
          <cell r="AV23" t="b">
            <v>0</v>
          </cell>
        </row>
        <row r="24">
          <cell r="X24">
            <v>0</v>
          </cell>
          <cell r="Y24">
            <v>0</v>
          </cell>
          <cell r="Z24" t="str">
            <v/>
          </cell>
          <cell r="AA24" t="e">
            <v>#VALUE!</v>
          </cell>
          <cell r="AB24">
            <v>0</v>
          </cell>
          <cell r="AC24">
            <v>0</v>
          </cell>
          <cell r="AD24" t="str">
            <v>einseitig</v>
          </cell>
          <cell r="AE24" t="str">
            <v/>
          </cell>
          <cell r="AF24">
            <v>0</v>
          </cell>
          <cell r="AG24" t="e">
            <v>#VALUE!</v>
          </cell>
          <cell r="AH24">
            <v>90</v>
          </cell>
          <cell r="AM24">
            <v>4</v>
          </cell>
          <cell r="AN24">
            <v>1</v>
          </cell>
          <cell r="AO24">
            <v>0</v>
          </cell>
          <cell r="AP24">
            <v>0</v>
          </cell>
          <cell r="AQ24">
            <v>2</v>
          </cell>
          <cell r="AR24">
            <v>0</v>
          </cell>
          <cell r="AS24">
            <v>0</v>
          </cell>
          <cell r="AT24" t="str">
            <v>keine</v>
          </cell>
          <cell r="AV24" t="b">
            <v>0</v>
          </cell>
        </row>
        <row r="25">
          <cell r="X25">
            <v>0</v>
          </cell>
          <cell r="Y25">
            <v>0</v>
          </cell>
          <cell r="Z25" t="str">
            <v/>
          </cell>
          <cell r="AA25" t="e">
            <v>#VALUE!</v>
          </cell>
          <cell r="AB25">
            <v>0</v>
          </cell>
          <cell r="AC25">
            <v>0</v>
          </cell>
          <cell r="AD25" t="str">
            <v>einseitig</v>
          </cell>
          <cell r="AE25" t="str">
            <v/>
          </cell>
          <cell r="AF25">
            <v>0</v>
          </cell>
          <cell r="AG25" t="e">
            <v>#VALUE!</v>
          </cell>
          <cell r="AH25">
            <v>90</v>
          </cell>
          <cell r="AM25">
            <v>4</v>
          </cell>
          <cell r="AN25">
            <v>1</v>
          </cell>
          <cell r="AO25">
            <v>0</v>
          </cell>
          <cell r="AP25">
            <v>0</v>
          </cell>
          <cell r="AQ25">
            <v>2</v>
          </cell>
          <cell r="AR25">
            <v>0</v>
          </cell>
          <cell r="AS25">
            <v>0</v>
          </cell>
          <cell r="AT25" t="str">
            <v>keine</v>
          </cell>
          <cell r="AV25" t="b">
            <v>0</v>
          </cell>
        </row>
      </sheetData>
      <sheetData sheetId="14">
        <row r="6">
          <cell r="X6">
            <v>0</v>
          </cell>
          <cell r="Y6">
            <v>0</v>
          </cell>
          <cell r="Z6" t="str">
            <v/>
          </cell>
          <cell r="AA6" t="e">
            <v>#VALUE!</v>
          </cell>
          <cell r="AB6">
            <v>0</v>
          </cell>
          <cell r="AC6">
            <v>0</v>
          </cell>
          <cell r="AD6" t="str">
            <v>einseitig</v>
          </cell>
          <cell r="AE6" t="str">
            <v/>
          </cell>
          <cell r="AF6">
            <v>0</v>
          </cell>
          <cell r="AG6" t="e">
            <v>#VALUE!</v>
          </cell>
          <cell r="AH6">
            <v>0</v>
          </cell>
          <cell r="AM6">
            <v>4</v>
          </cell>
          <cell r="AN6">
            <v>1</v>
          </cell>
          <cell r="AO6">
            <v>0</v>
          </cell>
          <cell r="AP6">
            <v>0</v>
          </cell>
          <cell r="AQ6">
            <v>2</v>
          </cell>
          <cell r="AR6">
            <v>0</v>
          </cell>
          <cell r="AS6">
            <v>0</v>
          </cell>
          <cell r="AT6" t="str">
            <v>keine</v>
          </cell>
          <cell r="AV6" t="b">
            <v>0</v>
          </cell>
        </row>
        <row r="7">
          <cell r="X7">
            <v>0</v>
          </cell>
          <cell r="Y7">
            <v>0</v>
          </cell>
          <cell r="Z7" t="str">
            <v/>
          </cell>
          <cell r="AA7" t="e">
            <v>#VALUE!</v>
          </cell>
          <cell r="AB7">
            <v>0</v>
          </cell>
          <cell r="AC7">
            <v>0</v>
          </cell>
          <cell r="AD7" t="str">
            <v>einseitig</v>
          </cell>
          <cell r="AE7" t="str">
            <v/>
          </cell>
          <cell r="AF7">
            <v>0</v>
          </cell>
          <cell r="AG7" t="e">
            <v>#VALUE!</v>
          </cell>
          <cell r="AH7">
            <v>0</v>
          </cell>
          <cell r="AM7">
            <v>4</v>
          </cell>
          <cell r="AN7">
            <v>1</v>
          </cell>
          <cell r="AO7">
            <v>0</v>
          </cell>
          <cell r="AP7">
            <v>0</v>
          </cell>
          <cell r="AQ7">
            <v>2</v>
          </cell>
          <cell r="AR7">
            <v>0</v>
          </cell>
          <cell r="AS7">
            <v>0</v>
          </cell>
          <cell r="AT7" t="str">
            <v>keine</v>
          </cell>
          <cell r="AV7" t="b">
            <v>0</v>
          </cell>
        </row>
        <row r="8">
          <cell r="X8">
            <v>0</v>
          </cell>
          <cell r="Y8">
            <v>0</v>
          </cell>
          <cell r="Z8" t="str">
            <v/>
          </cell>
          <cell r="AA8" t="e">
            <v>#VALUE!</v>
          </cell>
          <cell r="AB8">
            <v>0</v>
          </cell>
          <cell r="AC8">
            <v>0</v>
          </cell>
          <cell r="AD8" t="str">
            <v>einseitig</v>
          </cell>
          <cell r="AE8" t="str">
            <v/>
          </cell>
          <cell r="AF8">
            <v>0</v>
          </cell>
          <cell r="AG8" t="e">
            <v>#VALUE!</v>
          </cell>
          <cell r="AH8">
            <v>0</v>
          </cell>
          <cell r="AM8">
            <v>4</v>
          </cell>
          <cell r="AN8">
            <v>1</v>
          </cell>
          <cell r="AO8">
            <v>0</v>
          </cell>
          <cell r="AP8">
            <v>0</v>
          </cell>
          <cell r="AQ8">
            <v>2</v>
          </cell>
          <cell r="AR8">
            <v>0</v>
          </cell>
          <cell r="AS8">
            <v>0</v>
          </cell>
          <cell r="AT8" t="str">
            <v>keine</v>
          </cell>
          <cell r="AV8" t="b">
            <v>0</v>
          </cell>
        </row>
        <row r="9">
          <cell r="X9">
            <v>0</v>
          </cell>
          <cell r="Y9">
            <v>0</v>
          </cell>
          <cell r="Z9" t="str">
            <v/>
          </cell>
          <cell r="AA9" t="e">
            <v>#VALUE!</v>
          </cell>
          <cell r="AB9">
            <v>0</v>
          </cell>
          <cell r="AC9">
            <v>0</v>
          </cell>
          <cell r="AD9" t="str">
            <v>einseitig</v>
          </cell>
          <cell r="AE9" t="str">
            <v/>
          </cell>
          <cell r="AF9">
            <v>0</v>
          </cell>
          <cell r="AG9" t="e">
            <v>#VALUE!</v>
          </cell>
          <cell r="AH9">
            <v>0</v>
          </cell>
          <cell r="AM9">
            <v>4</v>
          </cell>
          <cell r="AN9">
            <v>1</v>
          </cell>
          <cell r="AO9">
            <v>0</v>
          </cell>
          <cell r="AP9">
            <v>0</v>
          </cell>
          <cell r="AQ9">
            <v>2</v>
          </cell>
          <cell r="AR9">
            <v>0</v>
          </cell>
          <cell r="AS9">
            <v>0</v>
          </cell>
          <cell r="AT9" t="str">
            <v>keine</v>
          </cell>
          <cell r="AV9" t="b">
            <v>0</v>
          </cell>
        </row>
        <row r="10">
          <cell r="X10">
            <v>0</v>
          </cell>
          <cell r="Y10">
            <v>0</v>
          </cell>
          <cell r="Z10" t="str">
            <v/>
          </cell>
          <cell r="AA10" t="e">
            <v>#VALUE!</v>
          </cell>
          <cell r="AB10">
            <v>0</v>
          </cell>
          <cell r="AC10">
            <v>0</v>
          </cell>
          <cell r="AD10" t="str">
            <v>einseitig</v>
          </cell>
          <cell r="AE10" t="str">
            <v/>
          </cell>
          <cell r="AF10">
            <v>0</v>
          </cell>
          <cell r="AG10" t="e">
            <v>#VALUE!</v>
          </cell>
          <cell r="AH10">
            <v>0</v>
          </cell>
          <cell r="AM10">
            <v>4</v>
          </cell>
          <cell r="AN10">
            <v>1</v>
          </cell>
          <cell r="AO10">
            <v>0</v>
          </cell>
          <cell r="AP10">
            <v>0</v>
          </cell>
          <cell r="AQ10">
            <v>2</v>
          </cell>
          <cell r="AR10">
            <v>0</v>
          </cell>
          <cell r="AS10">
            <v>0</v>
          </cell>
          <cell r="AT10" t="str">
            <v>keine</v>
          </cell>
          <cell r="AV10" t="b">
            <v>0</v>
          </cell>
        </row>
        <row r="11">
          <cell r="X11">
            <v>0</v>
          </cell>
          <cell r="Y11">
            <v>0</v>
          </cell>
          <cell r="Z11" t="str">
            <v/>
          </cell>
          <cell r="AA11" t="e">
            <v>#VALUE!</v>
          </cell>
          <cell r="AB11">
            <v>0</v>
          </cell>
          <cell r="AC11">
            <v>0</v>
          </cell>
          <cell r="AD11" t="str">
            <v>einseitig</v>
          </cell>
          <cell r="AE11" t="str">
            <v/>
          </cell>
          <cell r="AF11">
            <v>0</v>
          </cell>
          <cell r="AG11" t="e">
            <v>#VALUE!</v>
          </cell>
          <cell r="AH11">
            <v>0</v>
          </cell>
          <cell r="AM11">
            <v>4</v>
          </cell>
          <cell r="AN11">
            <v>1</v>
          </cell>
          <cell r="AO11">
            <v>0</v>
          </cell>
          <cell r="AP11">
            <v>0</v>
          </cell>
          <cell r="AQ11">
            <v>2</v>
          </cell>
          <cell r="AR11">
            <v>0</v>
          </cell>
          <cell r="AS11">
            <v>0</v>
          </cell>
          <cell r="AT11" t="str">
            <v>keine</v>
          </cell>
          <cell r="AV11" t="b">
            <v>0</v>
          </cell>
        </row>
        <row r="12">
          <cell r="X12">
            <v>0</v>
          </cell>
          <cell r="Y12">
            <v>0</v>
          </cell>
          <cell r="Z12" t="str">
            <v/>
          </cell>
          <cell r="AA12" t="e">
            <v>#VALUE!</v>
          </cell>
          <cell r="AB12">
            <v>0</v>
          </cell>
          <cell r="AC12">
            <v>0</v>
          </cell>
          <cell r="AD12" t="str">
            <v>einseitig</v>
          </cell>
          <cell r="AE12" t="str">
            <v/>
          </cell>
          <cell r="AF12">
            <v>0</v>
          </cell>
          <cell r="AG12" t="e">
            <v>#VALUE!</v>
          </cell>
          <cell r="AH12">
            <v>0</v>
          </cell>
          <cell r="AM12">
            <v>4</v>
          </cell>
          <cell r="AN12">
            <v>1</v>
          </cell>
          <cell r="AO12">
            <v>0</v>
          </cell>
          <cell r="AP12">
            <v>0</v>
          </cell>
          <cell r="AQ12">
            <v>2</v>
          </cell>
          <cell r="AR12">
            <v>0</v>
          </cell>
          <cell r="AS12">
            <v>0</v>
          </cell>
          <cell r="AT12" t="str">
            <v>keine</v>
          </cell>
          <cell r="AV12" t="b">
            <v>0</v>
          </cell>
        </row>
        <row r="13">
          <cell r="X13">
            <v>0</v>
          </cell>
          <cell r="Y13">
            <v>0</v>
          </cell>
          <cell r="Z13" t="str">
            <v/>
          </cell>
          <cell r="AA13" t="e">
            <v>#VALUE!</v>
          </cell>
          <cell r="AB13">
            <v>0</v>
          </cell>
          <cell r="AC13">
            <v>0</v>
          </cell>
          <cell r="AD13" t="str">
            <v>einseitig</v>
          </cell>
          <cell r="AE13" t="str">
            <v/>
          </cell>
          <cell r="AF13">
            <v>0</v>
          </cell>
          <cell r="AG13" t="e">
            <v>#VALUE!</v>
          </cell>
          <cell r="AH13">
            <v>0</v>
          </cell>
          <cell r="AM13">
            <v>4</v>
          </cell>
          <cell r="AN13">
            <v>1</v>
          </cell>
          <cell r="AO13">
            <v>0</v>
          </cell>
          <cell r="AP13">
            <v>0</v>
          </cell>
          <cell r="AQ13">
            <v>2</v>
          </cell>
          <cell r="AR13">
            <v>0</v>
          </cell>
          <cell r="AS13">
            <v>0</v>
          </cell>
          <cell r="AT13" t="str">
            <v>keine</v>
          </cell>
          <cell r="AV13" t="b">
            <v>0</v>
          </cell>
        </row>
        <row r="14">
          <cell r="X14">
            <v>0</v>
          </cell>
          <cell r="Y14">
            <v>0</v>
          </cell>
          <cell r="Z14" t="str">
            <v/>
          </cell>
          <cell r="AA14" t="e">
            <v>#VALUE!</v>
          </cell>
          <cell r="AB14">
            <v>0</v>
          </cell>
          <cell r="AC14">
            <v>0</v>
          </cell>
          <cell r="AD14" t="str">
            <v>einseitig</v>
          </cell>
          <cell r="AE14" t="str">
            <v/>
          </cell>
          <cell r="AF14">
            <v>0</v>
          </cell>
          <cell r="AG14" t="e">
            <v>#VALUE!</v>
          </cell>
          <cell r="AH14">
            <v>0</v>
          </cell>
          <cell r="AM14">
            <v>4</v>
          </cell>
          <cell r="AN14">
            <v>1</v>
          </cell>
          <cell r="AO14">
            <v>0</v>
          </cell>
          <cell r="AP14">
            <v>0</v>
          </cell>
          <cell r="AQ14">
            <v>2</v>
          </cell>
          <cell r="AR14">
            <v>0</v>
          </cell>
          <cell r="AS14">
            <v>0</v>
          </cell>
          <cell r="AT14" t="str">
            <v>keine</v>
          </cell>
          <cell r="AV14" t="b">
            <v>0</v>
          </cell>
        </row>
        <row r="15">
          <cell r="X15">
            <v>0</v>
          </cell>
          <cell r="Y15">
            <v>0</v>
          </cell>
          <cell r="Z15" t="str">
            <v/>
          </cell>
          <cell r="AA15" t="e">
            <v>#VALUE!</v>
          </cell>
          <cell r="AB15">
            <v>0</v>
          </cell>
          <cell r="AC15">
            <v>0</v>
          </cell>
          <cell r="AD15" t="str">
            <v>einseitig</v>
          </cell>
          <cell r="AE15" t="str">
            <v/>
          </cell>
          <cell r="AF15">
            <v>0</v>
          </cell>
          <cell r="AG15" t="e">
            <v>#VALUE!</v>
          </cell>
          <cell r="AH15">
            <v>0</v>
          </cell>
          <cell r="AM15">
            <v>4</v>
          </cell>
          <cell r="AN15">
            <v>1</v>
          </cell>
          <cell r="AO15">
            <v>0</v>
          </cell>
          <cell r="AP15">
            <v>0</v>
          </cell>
          <cell r="AQ15">
            <v>2</v>
          </cell>
          <cell r="AR15">
            <v>0</v>
          </cell>
          <cell r="AS15">
            <v>0</v>
          </cell>
          <cell r="AT15" t="str">
            <v>keine</v>
          </cell>
          <cell r="AV15" t="b">
            <v>0</v>
          </cell>
        </row>
        <row r="16">
          <cell r="X16">
            <v>0</v>
          </cell>
          <cell r="Y16">
            <v>0</v>
          </cell>
          <cell r="Z16" t="str">
            <v/>
          </cell>
          <cell r="AA16" t="e">
            <v>#VALUE!</v>
          </cell>
          <cell r="AB16">
            <v>0</v>
          </cell>
          <cell r="AC16">
            <v>0</v>
          </cell>
          <cell r="AD16" t="str">
            <v>einseitig</v>
          </cell>
          <cell r="AE16" t="str">
            <v/>
          </cell>
          <cell r="AF16">
            <v>0</v>
          </cell>
          <cell r="AG16" t="e">
            <v>#VALUE!</v>
          </cell>
          <cell r="AH16">
            <v>0</v>
          </cell>
          <cell r="AM16">
            <v>4</v>
          </cell>
          <cell r="AN16">
            <v>1</v>
          </cell>
          <cell r="AO16">
            <v>0</v>
          </cell>
          <cell r="AP16">
            <v>0</v>
          </cell>
          <cell r="AQ16">
            <v>2</v>
          </cell>
          <cell r="AR16">
            <v>0</v>
          </cell>
          <cell r="AS16">
            <v>0</v>
          </cell>
          <cell r="AT16" t="str">
            <v>keine</v>
          </cell>
          <cell r="AV16" t="b">
            <v>0</v>
          </cell>
        </row>
        <row r="17">
          <cell r="X17">
            <v>0</v>
          </cell>
          <cell r="Y17">
            <v>0</v>
          </cell>
          <cell r="Z17" t="str">
            <v/>
          </cell>
          <cell r="AA17" t="e">
            <v>#VALUE!</v>
          </cell>
          <cell r="AB17">
            <v>0</v>
          </cell>
          <cell r="AC17">
            <v>0</v>
          </cell>
          <cell r="AD17" t="str">
            <v>einseitig</v>
          </cell>
          <cell r="AE17" t="str">
            <v/>
          </cell>
          <cell r="AF17">
            <v>0</v>
          </cell>
          <cell r="AG17" t="e">
            <v>#VALUE!</v>
          </cell>
          <cell r="AH17">
            <v>0</v>
          </cell>
          <cell r="AM17">
            <v>4</v>
          </cell>
          <cell r="AN17">
            <v>1</v>
          </cell>
          <cell r="AO17">
            <v>0</v>
          </cell>
          <cell r="AP17">
            <v>0</v>
          </cell>
          <cell r="AQ17">
            <v>2</v>
          </cell>
          <cell r="AR17">
            <v>0</v>
          </cell>
          <cell r="AS17">
            <v>0</v>
          </cell>
          <cell r="AT17" t="str">
            <v>keine</v>
          </cell>
          <cell r="AV17" t="b">
            <v>0</v>
          </cell>
        </row>
        <row r="18">
          <cell r="X18">
            <v>0</v>
          </cell>
          <cell r="Y18">
            <v>0</v>
          </cell>
          <cell r="Z18" t="str">
            <v/>
          </cell>
          <cell r="AA18" t="e">
            <v>#VALUE!</v>
          </cell>
          <cell r="AB18">
            <v>0</v>
          </cell>
          <cell r="AC18">
            <v>0</v>
          </cell>
          <cell r="AD18" t="str">
            <v>einseitig</v>
          </cell>
          <cell r="AE18" t="str">
            <v/>
          </cell>
          <cell r="AF18">
            <v>0</v>
          </cell>
          <cell r="AG18" t="e">
            <v>#VALUE!</v>
          </cell>
          <cell r="AH18">
            <v>0</v>
          </cell>
          <cell r="AM18">
            <v>4</v>
          </cell>
          <cell r="AN18">
            <v>1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 t="str">
            <v>keine</v>
          </cell>
          <cell r="AV18" t="b">
            <v>0</v>
          </cell>
        </row>
        <row r="19">
          <cell r="X19">
            <v>0</v>
          </cell>
          <cell r="Y19">
            <v>0</v>
          </cell>
          <cell r="Z19" t="str">
            <v/>
          </cell>
          <cell r="AA19" t="e">
            <v>#VALUE!</v>
          </cell>
          <cell r="AB19">
            <v>0</v>
          </cell>
          <cell r="AC19">
            <v>0</v>
          </cell>
          <cell r="AD19" t="str">
            <v>einseitig</v>
          </cell>
          <cell r="AE19" t="str">
            <v/>
          </cell>
          <cell r="AF19">
            <v>0</v>
          </cell>
          <cell r="AG19" t="e">
            <v>#VALUE!</v>
          </cell>
          <cell r="AH19">
            <v>0</v>
          </cell>
          <cell r="AM19">
            <v>4</v>
          </cell>
          <cell r="AN19">
            <v>1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 t="str">
            <v>keine</v>
          </cell>
          <cell r="AV19" t="b">
            <v>0</v>
          </cell>
        </row>
        <row r="20">
          <cell r="X20">
            <v>0</v>
          </cell>
          <cell r="Y20">
            <v>0</v>
          </cell>
          <cell r="Z20" t="str">
            <v/>
          </cell>
          <cell r="AA20" t="e">
            <v>#VALUE!</v>
          </cell>
          <cell r="AB20">
            <v>0</v>
          </cell>
          <cell r="AC20">
            <v>0</v>
          </cell>
          <cell r="AD20" t="str">
            <v>einseitig</v>
          </cell>
          <cell r="AE20" t="str">
            <v/>
          </cell>
          <cell r="AF20">
            <v>0</v>
          </cell>
          <cell r="AG20" t="e">
            <v>#VALUE!</v>
          </cell>
          <cell r="AH20">
            <v>0</v>
          </cell>
          <cell r="AM20">
            <v>4</v>
          </cell>
          <cell r="AN20">
            <v>1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 t="str">
            <v>keine</v>
          </cell>
          <cell r="AV20" t="b">
            <v>0</v>
          </cell>
        </row>
        <row r="21">
          <cell r="X21">
            <v>0</v>
          </cell>
          <cell r="Y21">
            <v>0</v>
          </cell>
          <cell r="Z21" t="str">
            <v/>
          </cell>
          <cell r="AA21" t="e">
            <v>#VALUE!</v>
          </cell>
          <cell r="AB21">
            <v>0</v>
          </cell>
          <cell r="AC21">
            <v>0</v>
          </cell>
          <cell r="AD21" t="str">
            <v>einseitig</v>
          </cell>
          <cell r="AE21" t="str">
            <v/>
          </cell>
          <cell r="AF21">
            <v>0</v>
          </cell>
          <cell r="AG21" t="e">
            <v>#VALUE!</v>
          </cell>
          <cell r="AH21">
            <v>0</v>
          </cell>
          <cell r="AM21">
            <v>4</v>
          </cell>
          <cell r="AN21">
            <v>1</v>
          </cell>
          <cell r="AO21">
            <v>0</v>
          </cell>
          <cell r="AP21">
            <v>0</v>
          </cell>
          <cell r="AQ21">
            <v>2</v>
          </cell>
          <cell r="AR21">
            <v>0</v>
          </cell>
          <cell r="AS21">
            <v>0</v>
          </cell>
          <cell r="AT21" t="str">
            <v>keine</v>
          </cell>
          <cell r="AV21" t="b">
            <v>0</v>
          </cell>
        </row>
        <row r="22">
          <cell r="X22">
            <v>0</v>
          </cell>
          <cell r="Y22">
            <v>0</v>
          </cell>
          <cell r="Z22" t="str">
            <v/>
          </cell>
          <cell r="AA22" t="e">
            <v>#VALUE!</v>
          </cell>
          <cell r="AB22">
            <v>0</v>
          </cell>
          <cell r="AC22">
            <v>0</v>
          </cell>
          <cell r="AD22" t="str">
            <v>einseitig</v>
          </cell>
          <cell r="AE22" t="str">
            <v/>
          </cell>
          <cell r="AF22">
            <v>0</v>
          </cell>
          <cell r="AG22" t="e">
            <v>#VALUE!</v>
          </cell>
          <cell r="AH22">
            <v>0</v>
          </cell>
          <cell r="AM22">
            <v>4</v>
          </cell>
          <cell r="AN22">
            <v>1</v>
          </cell>
          <cell r="AO22">
            <v>0</v>
          </cell>
          <cell r="AP22">
            <v>0</v>
          </cell>
          <cell r="AQ22">
            <v>2</v>
          </cell>
          <cell r="AR22">
            <v>0</v>
          </cell>
          <cell r="AS22">
            <v>0</v>
          </cell>
          <cell r="AT22" t="str">
            <v>keine</v>
          </cell>
          <cell r="AV22" t="b">
            <v>0</v>
          </cell>
        </row>
        <row r="23">
          <cell r="X23">
            <v>0</v>
          </cell>
          <cell r="Y23">
            <v>0</v>
          </cell>
          <cell r="Z23" t="str">
            <v/>
          </cell>
          <cell r="AA23" t="e">
            <v>#VALUE!</v>
          </cell>
          <cell r="AB23">
            <v>0</v>
          </cell>
          <cell r="AC23">
            <v>0</v>
          </cell>
          <cell r="AD23" t="str">
            <v>einseitig</v>
          </cell>
          <cell r="AE23" t="str">
            <v/>
          </cell>
          <cell r="AF23">
            <v>0</v>
          </cell>
          <cell r="AG23" t="e">
            <v>#VALUE!</v>
          </cell>
          <cell r="AH23">
            <v>0</v>
          </cell>
          <cell r="AM23">
            <v>4</v>
          </cell>
          <cell r="AN23">
            <v>1</v>
          </cell>
          <cell r="AO23">
            <v>0</v>
          </cell>
          <cell r="AP23">
            <v>0</v>
          </cell>
          <cell r="AQ23">
            <v>2</v>
          </cell>
          <cell r="AR23">
            <v>0</v>
          </cell>
          <cell r="AS23">
            <v>0</v>
          </cell>
          <cell r="AT23" t="str">
            <v>keine</v>
          </cell>
          <cell r="AV23" t="b">
            <v>0</v>
          </cell>
        </row>
        <row r="24">
          <cell r="X24">
            <v>0</v>
          </cell>
          <cell r="Y24">
            <v>0</v>
          </cell>
          <cell r="Z24" t="str">
            <v/>
          </cell>
          <cell r="AA24" t="e">
            <v>#VALUE!</v>
          </cell>
          <cell r="AB24">
            <v>0</v>
          </cell>
          <cell r="AC24">
            <v>0</v>
          </cell>
          <cell r="AD24" t="str">
            <v>einseitig</v>
          </cell>
          <cell r="AE24" t="str">
            <v/>
          </cell>
          <cell r="AF24">
            <v>0</v>
          </cell>
          <cell r="AG24" t="e">
            <v>#VALUE!</v>
          </cell>
          <cell r="AH24">
            <v>0</v>
          </cell>
          <cell r="AM24">
            <v>4</v>
          </cell>
          <cell r="AN24">
            <v>1</v>
          </cell>
          <cell r="AO24">
            <v>0</v>
          </cell>
          <cell r="AP24">
            <v>0</v>
          </cell>
          <cell r="AQ24">
            <v>2</v>
          </cell>
          <cell r="AR24">
            <v>0</v>
          </cell>
          <cell r="AS24">
            <v>0</v>
          </cell>
          <cell r="AT24" t="str">
            <v>keine</v>
          </cell>
          <cell r="AV24" t="b">
            <v>0</v>
          </cell>
        </row>
        <row r="25">
          <cell r="X25">
            <v>0</v>
          </cell>
          <cell r="Y25">
            <v>0</v>
          </cell>
          <cell r="Z25" t="str">
            <v/>
          </cell>
          <cell r="AA25" t="e">
            <v>#VALUE!</v>
          </cell>
          <cell r="AB25">
            <v>0</v>
          </cell>
          <cell r="AC25">
            <v>0</v>
          </cell>
          <cell r="AD25" t="str">
            <v>einseitig</v>
          </cell>
          <cell r="AE25" t="str">
            <v/>
          </cell>
          <cell r="AF25">
            <v>0</v>
          </cell>
          <cell r="AG25" t="e">
            <v>#VALUE!</v>
          </cell>
          <cell r="AH25">
            <v>0</v>
          </cell>
          <cell r="AM25">
            <v>4</v>
          </cell>
          <cell r="AN25">
            <v>1</v>
          </cell>
          <cell r="AO25">
            <v>0</v>
          </cell>
          <cell r="AP25">
            <v>0</v>
          </cell>
          <cell r="AQ25">
            <v>2</v>
          </cell>
          <cell r="AR25">
            <v>0</v>
          </cell>
          <cell r="AS25">
            <v>0</v>
          </cell>
          <cell r="AT25" t="str">
            <v>keine</v>
          </cell>
          <cell r="AV25" t="b">
            <v>0</v>
          </cell>
        </row>
      </sheetData>
      <sheetData sheetId="15">
        <row r="6">
          <cell r="X6">
            <v>0</v>
          </cell>
          <cell r="Y6">
            <v>0</v>
          </cell>
          <cell r="Z6" t="str">
            <v/>
          </cell>
          <cell r="AA6" t="e">
            <v>#VALUE!</v>
          </cell>
          <cell r="AB6">
            <v>0</v>
          </cell>
          <cell r="AC6">
            <v>0</v>
          </cell>
          <cell r="AD6" t="str">
            <v>einseitig</v>
          </cell>
          <cell r="AE6" t="str">
            <v/>
          </cell>
          <cell r="AF6">
            <v>0</v>
          </cell>
          <cell r="AG6" t="e">
            <v>#VALUE!</v>
          </cell>
          <cell r="AH6">
            <v>0</v>
          </cell>
          <cell r="AM6">
            <v>4</v>
          </cell>
          <cell r="AN6">
            <v>1</v>
          </cell>
          <cell r="AO6">
            <v>0</v>
          </cell>
          <cell r="AP6">
            <v>0</v>
          </cell>
          <cell r="AQ6">
            <v>2</v>
          </cell>
          <cell r="AR6">
            <v>0</v>
          </cell>
          <cell r="AS6">
            <v>0</v>
          </cell>
          <cell r="AT6" t="str">
            <v>keine</v>
          </cell>
          <cell r="AV6" t="b">
            <v>0</v>
          </cell>
        </row>
        <row r="7">
          <cell r="X7">
            <v>0</v>
          </cell>
          <cell r="Y7">
            <v>0</v>
          </cell>
          <cell r="Z7" t="str">
            <v/>
          </cell>
          <cell r="AA7" t="e">
            <v>#VALUE!</v>
          </cell>
          <cell r="AB7">
            <v>0</v>
          </cell>
          <cell r="AC7">
            <v>0</v>
          </cell>
          <cell r="AD7" t="str">
            <v>einseitig</v>
          </cell>
          <cell r="AE7" t="str">
            <v/>
          </cell>
          <cell r="AF7">
            <v>0</v>
          </cell>
          <cell r="AG7" t="e">
            <v>#VALUE!</v>
          </cell>
          <cell r="AH7">
            <v>0</v>
          </cell>
          <cell r="AM7">
            <v>4</v>
          </cell>
          <cell r="AN7">
            <v>1</v>
          </cell>
          <cell r="AO7">
            <v>0</v>
          </cell>
          <cell r="AP7">
            <v>0</v>
          </cell>
          <cell r="AQ7">
            <v>2</v>
          </cell>
          <cell r="AR7">
            <v>0</v>
          </cell>
          <cell r="AS7">
            <v>0</v>
          </cell>
          <cell r="AT7" t="str">
            <v>keine</v>
          </cell>
          <cell r="AV7" t="b">
            <v>0</v>
          </cell>
        </row>
        <row r="8">
          <cell r="X8">
            <v>0</v>
          </cell>
          <cell r="Y8">
            <v>0</v>
          </cell>
          <cell r="Z8" t="str">
            <v/>
          </cell>
          <cell r="AA8" t="e">
            <v>#VALUE!</v>
          </cell>
          <cell r="AB8">
            <v>0</v>
          </cell>
          <cell r="AC8">
            <v>0</v>
          </cell>
          <cell r="AD8" t="str">
            <v>einseitig</v>
          </cell>
          <cell r="AE8" t="str">
            <v/>
          </cell>
          <cell r="AF8">
            <v>0</v>
          </cell>
          <cell r="AG8" t="e">
            <v>#VALUE!</v>
          </cell>
          <cell r="AH8">
            <v>0</v>
          </cell>
          <cell r="AM8">
            <v>4</v>
          </cell>
          <cell r="AN8">
            <v>1</v>
          </cell>
          <cell r="AO8">
            <v>0</v>
          </cell>
          <cell r="AP8">
            <v>0</v>
          </cell>
          <cell r="AQ8">
            <v>2</v>
          </cell>
          <cell r="AR8">
            <v>0</v>
          </cell>
          <cell r="AS8">
            <v>0</v>
          </cell>
          <cell r="AT8" t="str">
            <v>keine</v>
          </cell>
          <cell r="AV8" t="b">
            <v>0</v>
          </cell>
        </row>
        <row r="9">
          <cell r="X9">
            <v>0</v>
          </cell>
          <cell r="Y9">
            <v>0</v>
          </cell>
          <cell r="Z9" t="str">
            <v/>
          </cell>
          <cell r="AA9" t="e">
            <v>#VALUE!</v>
          </cell>
          <cell r="AB9">
            <v>0</v>
          </cell>
          <cell r="AC9">
            <v>0</v>
          </cell>
          <cell r="AD9" t="str">
            <v>einseitig</v>
          </cell>
          <cell r="AE9" t="str">
            <v/>
          </cell>
          <cell r="AF9">
            <v>0</v>
          </cell>
          <cell r="AG9" t="e">
            <v>#VALUE!</v>
          </cell>
          <cell r="AH9">
            <v>0</v>
          </cell>
          <cell r="AM9">
            <v>4</v>
          </cell>
          <cell r="AN9">
            <v>1</v>
          </cell>
          <cell r="AO9">
            <v>0</v>
          </cell>
          <cell r="AP9">
            <v>0</v>
          </cell>
          <cell r="AQ9">
            <v>2</v>
          </cell>
          <cell r="AR9">
            <v>0</v>
          </cell>
          <cell r="AS9">
            <v>0</v>
          </cell>
          <cell r="AT9" t="str">
            <v>keine</v>
          </cell>
          <cell r="AV9" t="b">
            <v>0</v>
          </cell>
        </row>
        <row r="10">
          <cell r="X10">
            <v>0</v>
          </cell>
          <cell r="Y10">
            <v>0</v>
          </cell>
          <cell r="Z10" t="str">
            <v/>
          </cell>
          <cell r="AA10" t="e">
            <v>#VALUE!</v>
          </cell>
          <cell r="AB10">
            <v>0</v>
          </cell>
          <cell r="AC10">
            <v>0</v>
          </cell>
          <cell r="AD10" t="str">
            <v>einseitig</v>
          </cell>
          <cell r="AE10" t="str">
            <v/>
          </cell>
          <cell r="AF10">
            <v>0</v>
          </cell>
          <cell r="AG10" t="e">
            <v>#VALUE!</v>
          </cell>
          <cell r="AH10">
            <v>0</v>
          </cell>
          <cell r="AM10">
            <v>4</v>
          </cell>
          <cell r="AN10">
            <v>1</v>
          </cell>
          <cell r="AO10">
            <v>0</v>
          </cell>
          <cell r="AP10">
            <v>0</v>
          </cell>
          <cell r="AQ10">
            <v>2</v>
          </cell>
          <cell r="AR10">
            <v>0</v>
          </cell>
          <cell r="AS10">
            <v>0</v>
          </cell>
          <cell r="AT10" t="str">
            <v>keine</v>
          </cell>
          <cell r="AV10" t="b">
            <v>0</v>
          </cell>
        </row>
        <row r="11">
          <cell r="X11">
            <v>0</v>
          </cell>
          <cell r="Y11">
            <v>0</v>
          </cell>
          <cell r="Z11" t="str">
            <v/>
          </cell>
          <cell r="AA11" t="e">
            <v>#VALUE!</v>
          </cell>
          <cell r="AB11">
            <v>0</v>
          </cell>
          <cell r="AC11">
            <v>0</v>
          </cell>
          <cell r="AD11" t="str">
            <v>einseitig</v>
          </cell>
          <cell r="AE11" t="str">
            <v/>
          </cell>
          <cell r="AF11">
            <v>0</v>
          </cell>
          <cell r="AG11" t="e">
            <v>#VALUE!</v>
          </cell>
          <cell r="AH11">
            <v>0</v>
          </cell>
          <cell r="AM11">
            <v>4</v>
          </cell>
          <cell r="AN11">
            <v>1</v>
          </cell>
          <cell r="AO11">
            <v>0</v>
          </cell>
          <cell r="AP11">
            <v>0</v>
          </cell>
          <cell r="AQ11">
            <v>2</v>
          </cell>
          <cell r="AR11">
            <v>0</v>
          </cell>
          <cell r="AS11">
            <v>0</v>
          </cell>
          <cell r="AT11" t="str">
            <v>keine</v>
          </cell>
          <cell r="AV11" t="b">
            <v>0</v>
          </cell>
        </row>
        <row r="12">
          <cell r="X12">
            <v>0</v>
          </cell>
          <cell r="Y12">
            <v>0</v>
          </cell>
          <cell r="Z12" t="str">
            <v/>
          </cell>
          <cell r="AA12" t="e">
            <v>#VALUE!</v>
          </cell>
          <cell r="AB12">
            <v>0</v>
          </cell>
          <cell r="AC12">
            <v>0</v>
          </cell>
          <cell r="AD12" t="str">
            <v>einseitig</v>
          </cell>
          <cell r="AE12" t="str">
            <v/>
          </cell>
          <cell r="AF12">
            <v>0</v>
          </cell>
          <cell r="AG12" t="e">
            <v>#VALUE!</v>
          </cell>
          <cell r="AH12">
            <v>0</v>
          </cell>
          <cell r="AM12">
            <v>4</v>
          </cell>
          <cell r="AN12">
            <v>1</v>
          </cell>
          <cell r="AO12">
            <v>0</v>
          </cell>
          <cell r="AP12">
            <v>0</v>
          </cell>
          <cell r="AQ12">
            <v>2</v>
          </cell>
          <cell r="AR12">
            <v>0</v>
          </cell>
          <cell r="AS12">
            <v>0</v>
          </cell>
          <cell r="AT12" t="str">
            <v>keine</v>
          </cell>
          <cell r="AV12" t="b">
            <v>0</v>
          </cell>
        </row>
        <row r="13">
          <cell r="X13">
            <v>0</v>
          </cell>
          <cell r="Y13">
            <v>0</v>
          </cell>
          <cell r="Z13" t="str">
            <v/>
          </cell>
          <cell r="AA13" t="e">
            <v>#VALUE!</v>
          </cell>
          <cell r="AB13">
            <v>0</v>
          </cell>
          <cell r="AC13">
            <v>0</v>
          </cell>
          <cell r="AD13" t="str">
            <v>einseitig</v>
          </cell>
          <cell r="AE13" t="str">
            <v/>
          </cell>
          <cell r="AF13">
            <v>0</v>
          </cell>
          <cell r="AG13" t="e">
            <v>#VALUE!</v>
          </cell>
          <cell r="AH13">
            <v>0</v>
          </cell>
          <cell r="AM13">
            <v>4</v>
          </cell>
          <cell r="AN13">
            <v>1</v>
          </cell>
          <cell r="AO13">
            <v>0</v>
          </cell>
          <cell r="AP13">
            <v>0</v>
          </cell>
          <cell r="AQ13">
            <v>2</v>
          </cell>
          <cell r="AR13">
            <v>0</v>
          </cell>
          <cell r="AS13">
            <v>0</v>
          </cell>
          <cell r="AT13" t="str">
            <v>keine</v>
          </cell>
          <cell r="AV13" t="b">
            <v>0</v>
          </cell>
        </row>
        <row r="14">
          <cell r="X14">
            <v>0</v>
          </cell>
          <cell r="Y14">
            <v>0</v>
          </cell>
          <cell r="Z14" t="str">
            <v/>
          </cell>
          <cell r="AA14" t="e">
            <v>#VALUE!</v>
          </cell>
          <cell r="AB14">
            <v>0</v>
          </cell>
          <cell r="AC14">
            <v>0</v>
          </cell>
          <cell r="AD14" t="str">
            <v>einseitig</v>
          </cell>
          <cell r="AE14" t="str">
            <v/>
          </cell>
          <cell r="AF14">
            <v>0</v>
          </cell>
          <cell r="AG14" t="e">
            <v>#VALUE!</v>
          </cell>
          <cell r="AH14">
            <v>0</v>
          </cell>
          <cell r="AM14">
            <v>4</v>
          </cell>
          <cell r="AN14">
            <v>1</v>
          </cell>
          <cell r="AO14">
            <v>0</v>
          </cell>
          <cell r="AP14">
            <v>0</v>
          </cell>
          <cell r="AQ14">
            <v>2</v>
          </cell>
          <cell r="AR14">
            <v>0</v>
          </cell>
          <cell r="AS14">
            <v>0</v>
          </cell>
          <cell r="AT14" t="str">
            <v>keine</v>
          </cell>
          <cell r="AV14" t="b">
            <v>0</v>
          </cell>
        </row>
        <row r="15">
          <cell r="X15">
            <v>0</v>
          </cell>
          <cell r="Y15">
            <v>0</v>
          </cell>
          <cell r="Z15" t="str">
            <v/>
          </cell>
          <cell r="AA15" t="e">
            <v>#VALUE!</v>
          </cell>
          <cell r="AB15">
            <v>0</v>
          </cell>
          <cell r="AC15">
            <v>0</v>
          </cell>
          <cell r="AD15" t="str">
            <v>einseitig</v>
          </cell>
          <cell r="AE15" t="str">
            <v/>
          </cell>
          <cell r="AF15">
            <v>0</v>
          </cell>
          <cell r="AG15" t="e">
            <v>#VALUE!</v>
          </cell>
          <cell r="AH15">
            <v>0</v>
          </cell>
          <cell r="AM15">
            <v>4</v>
          </cell>
          <cell r="AN15">
            <v>1</v>
          </cell>
          <cell r="AO15">
            <v>0</v>
          </cell>
          <cell r="AP15">
            <v>0</v>
          </cell>
          <cell r="AQ15">
            <v>2</v>
          </cell>
          <cell r="AR15">
            <v>0</v>
          </cell>
          <cell r="AS15">
            <v>0</v>
          </cell>
          <cell r="AT15" t="str">
            <v>keine</v>
          </cell>
          <cell r="AV15" t="b">
            <v>0</v>
          </cell>
        </row>
        <row r="16">
          <cell r="X16">
            <v>0</v>
          </cell>
          <cell r="Y16">
            <v>0</v>
          </cell>
          <cell r="Z16" t="str">
            <v/>
          </cell>
          <cell r="AA16" t="e">
            <v>#VALUE!</v>
          </cell>
          <cell r="AB16">
            <v>0</v>
          </cell>
          <cell r="AC16">
            <v>0</v>
          </cell>
          <cell r="AD16" t="str">
            <v>einseitig</v>
          </cell>
          <cell r="AE16" t="str">
            <v/>
          </cell>
          <cell r="AF16">
            <v>0</v>
          </cell>
          <cell r="AG16" t="e">
            <v>#VALUE!</v>
          </cell>
          <cell r="AH16">
            <v>0</v>
          </cell>
          <cell r="AM16">
            <v>4</v>
          </cell>
          <cell r="AN16">
            <v>1</v>
          </cell>
          <cell r="AO16">
            <v>0</v>
          </cell>
          <cell r="AP16">
            <v>0</v>
          </cell>
          <cell r="AQ16">
            <v>2</v>
          </cell>
          <cell r="AR16">
            <v>0</v>
          </cell>
          <cell r="AS16">
            <v>0</v>
          </cell>
          <cell r="AT16" t="str">
            <v>keine</v>
          </cell>
          <cell r="AV16" t="b">
            <v>0</v>
          </cell>
        </row>
        <row r="17">
          <cell r="X17">
            <v>0</v>
          </cell>
          <cell r="Y17">
            <v>0</v>
          </cell>
          <cell r="Z17" t="str">
            <v/>
          </cell>
          <cell r="AA17" t="e">
            <v>#VALUE!</v>
          </cell>
          <cell r="AB17">
            <v>0</v>
          </cell>
          <cell r="AC17">
            <v>0</v>
          </cell>
          <cell r="AD17" t="str">
            <v>einseitig</v>
          </cell>
          <cell r="AE17" t="str">
            <v/>
          </cell>
          <cell r="AF17">
            <v>0</v>
          </cell>
          <cell r="AG17" t="e">
            <v>#VALUE!</v>
          </cell>
          <cell r="AH17">
            <v>0</v>
          </cell>
          <cell r="AM17">
            <v>4</v>
          </cell>
          <cell r="AN17">
            <v>1</v>
          </cell>
          <cell r="AO17">
            <v>0</v>
          </cell>
          <cell r="AP17">
            <v>0</v>
          </cell>
          <cell r="AQ17">
            <v>2</v>
          </cell>
          <cell r="AR17">
            <v>0</v>
          </cell>
          <cell r="AS17">
            <v>0</v>
          </cell>
          <cell r="AT17" t="str">
            <v>keine</v>
          </cell>
          <cell r="AV17" t="b">
            <v>0</v>
          </cell>
        </row>
        <row r="18">
          <cell r="X18">
            <v>0</v>
          </cell>
          <cell r="Y18">
            <v>0</v>
          </cell>
          <cell r="Z18" t="str">
            <v/>
          </cell>
          <cell r="AA18" t="e">
            <v>#VALUE!</v>
          </cell>
          <cell r="AB18">
            <v>0</v>
          </cell>
          <cell r="AC18">
            <v>0</v>
          </cell>
          <cell r="AD18" t="str">
            <v>einseitig</v>
          </cell>
          <cell r="AE18" t="str">
            <v/>
          </cell>
          <cell r="AF18">
            <v>0</v>
          </cell>
          <cell r="AG18" t="e">
            <v>#VALUE!</v>
          </cell>
          <cell r="AH18">
            <v>0</v>
          </cell>
          <cell r="AM18">
            <v>4</v>
          </cell>
          <cell r="AN18">
            <v>1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 t="str">
            <v>keine</v>
          </cell>
          <cell r="AV18" t="b">
            <v>0</v>
          </cell>
        </row>
        <row r="19">
          <cell r="X19">
            <v>0</v>
          </cell>
          <cell r="Y19">
            <v>0</v>
          </cell>
          <cell r="Z19" t="str">
            <v/>
          </cell>
          <cell r="AA19" t="e">
            <v>#VALUE!</v>
          </cell>
          <cell r="AB19">
            <v>0</v>
          </cell>
          <cell r="AC19">
            <v>0</v>
          </cell>
          <cell r="AD19" t="str">
            <v>einseitig</v>
          </cell>
          <cell r="AE19" t="str">
            <v/>
          </cell>
          <cell r="AF19">
            <v>0</v>
          </cell>
          <cell r="AG19" t="e">
            <v>#VALUE!</v>
          </cell>
          <cell r="AH19">
            <v>0</v>
          </cell>
          <cell r="AM19">
            <v>4</v>
          </cell>
          <cell r="AN19">
            <v>1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 t="str">
            <v>keine</v>
          </cell>
          <cell r="AV19" t="b">
            <v>0</v>
          </cell>
        </row>
        <row r="20">
          <cell r="X20">
            <v>0</v>
          </cell>
          <cell r="Y20">
            <v>0</v>
          </cell>
          <cell r="Z20" t="str">
            <v/>
          </cell>
          <cell r="AA20" t="e">
            <v>#VALUE!</v>
          </cell>
          <cell r="AB20">
            <v>0</v>
          </cell>
          <cell r="AC20">
            <v>0</v>
          </cell>
          <cell r="AD20" t="str">
            <v>einseitig</v>
          </cell>
          <cell r="AE20" t="str">
            <v/>
          </cell>
          <cell r="AF20">
            <v>0</v>
          </cell>
          <cell r="AG20" t="e">
            <v>#VALUE!</v>
          </cell>
          <cell r="AH20">
            <v>0</v>
          </cell>
          <cell r="AM20">
            <v>4</v>
          </cell>
          <cell r="AN20">
            <v>1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 t="str">
            <v>keine</v>
          </cell>
          <cell r="AV20" t="b">
            <v>0</v>
          </cell>
        </row>
        <row r="21">
          <cell r="X21">
            <v>0</v>
          </cell>
          <cell r="Y21">
            <v>0</v>
          </cell>
          <cell r="Z21" t="str">
            <v/>
          </cell>
          <cell r="AA21" t="e">
            <v>#VALUE!</v>
          </cell>
          <cell r="AB21">
            <v>0</v>
          </cell>
          <cell r="AC21">
            <v>0</v>
          </cell>
          <cell r="AD21" t="str">
            <v>einseitig</v>
          </cell>
          <cell r="AE21" t="str">
            <v/>
          </cell>
          <cell r="AF21">
            <v>0</v>
          </cell>
          <cell r="AG21" t="e">
            <v>#VALUE!</v>
          </cell>
          <cell r="AH21">
            <v>0</v>
          </cell>
          <cell r="AM21">
            <v>4</v>
          </cell>
          <cell r="AN21">
            <v>1</v>
          </cell>
          <cell r="AO21">
            <v>0</v>
          </cell>
          <cell r="AP21">
            <v>0</v>
          </cell>
          <cell r="AQ21">
            <v>2</v>
          </cell>
          <cell r="AR21">
            <v>0</v>
          </cell>
          <cell r="AS21">
            <v>0</v>
          </cell>
          <cell r="AT21" t="str">
            <v>keine</v>
          </cell>
          <cell r="AV21" t="b">
            <v>0</v>
          </cell>
        </row>
        <row r="22">
          <cell r="X22">
            <v>0</v>
          </cell>
          <cell r="Y22">
            <v>0</v>
          </cell>
          <cell r="Z22" t="str">
            <v/>
          </cell>
          <cell r="AA22" t="e">
            <v>#VALUE!</v>
          </cell>
          <cell r="AB22">
            <v>0</v>
          </cell>
          <cell r="AC22">
            <v>0</v>
          </cell>
          <cell r="AD22" t="str">
            <v>einseitig</v>
          </cell>
          <cell r="AE22" t="str">
            <v/>
          </cell>
          <cell r="AF22">
            <v>0</v>
          </cell>
          <cell r="AG22" t="e">
            <v>#VALUE!</v>
          </cell>
          <cell r="AH22">
            <v>0</v>
          </cell>
          <cell r="AM22">
            <v>4</v>
          </cell>
          <cell r="AN22">
            <v>1</v>
          </cell>
          <cell r="AO22">
            <v>0</v>
          </cell>
          <cell r="AP22">
            <v>0</v>
          </cell>
          <cell r="AQ22">
            <v>2</v>
          </cell>
          <cell r="AR22">
            <v>0</v>
          </cell>
          <cell r="AS22">
            <v>0</v>
          </cell>
          <cell r="AT22" t="str">
            <v>keine</v>
          </cell>
          <cell r="AV22" t="b">
            <v>0</v>
          </cell>
        </row>
        <row r="23">
          <cell r="X23">
            <v>0</v>
          </cell>
          <cell r="Y23">
            <v>0</v>
          </cell>
          <cell r="Z23" t="str">
            <v/>
          </cell>
          <cell r="AA23" t="e">
            <v>#VALUE!</v>
          </cell>
          <cell r="AB23">
            <v>0</v>
          </cell>
          <cell r="AC23">
            <v>0</v>
          </cell>
          <cell r="AD23" t="str">
            <v>einseitig</v>
          </cell>
          <cell r="AE23" t="str">
            <v/>
          </cell>
          <cell r="AF23">
            <v>0</v>
          </cell>
          <cell r="AG23" t="e">
            <v>#VALUE!</v>
          </cell>
          <cell r="AH23">
            <v>0</v>
          </cell>
          <cell r="AM23">
            <v>4</v>
          </cell>
          <cell r="AN23">
            <v>1</v>
          </cell>
          <cell r="AO23">
            <v>0</v>
          </cell>
          <cell r="AP23">
            <v>0</v>
          </cell>
          <cell r="AQ23">
            <v>2</v>
          </cell>
          <cell r="AR23">
            <v>0</v>
          </cell>
          <cell r="AS23">
            <v>0</v>
          </cell>
          <cell r="AT23" t="str">
            <v>keine</v>
          </cell>
          <cell r="AV23" t="b">
            <v>0</v>
          </cell>
        </row>
        <row r="24">
          <cell r="X24">
            <v>0</v>
          </cell>
          <cell r="Y24">
            <v>0</v>
          </cell>
          <cell r="Z24" t="str">
            <v/>
          </cell>
          <cell r="AA24" t="e">
            <v>#VALUE!</v>
          </cell>
          <cell r="AB24">
            <v>0</v>
          </cell>
          <cell r="AC24">
            <v>0</v>
          </cell>
          <cell r="AD24" t="str">
            <v>einseitig</v>
          </cell>
          <cell r="AE24" t="str">
            <v/>
          </cell>
          <cell r="AF24">
            <v>0</v>
          </cell>
          <cell r="AG24" t="e">
            <v>#VALUE!</v>
          </cell>
          <cell r="AH24">
            <v>0</v>
          </cell>
          <cell r="AM24">
            <v>4</v>
          </cell>
          <cell r="AN24">
            <v>1</v>
          </cell>
          <cell r="AO24">
            <v>0</v>
          </cell>
          <cell r="AP24">
            <v>0</v>
          </cell>
          <cell r="AQ24">
            <v>2</v>
          </cell>
          <cell r="AR24">
            <v>0</v>
          </cell>
          <cell r="AS24">
            <v>0</v>
          </cell>
          <cell r="AT24" t="str">
            <v>keine</v>
          </cell>
          <cell r="AV24" t="b">
            <v>0</v>
          </cell>
        </row>
        <row r="25">
          <cell r="X25">
            <v>0</v>
          </cell>
          <cell r="Y25">
            <v>0</v>
          </cell>
          <cell r="Z25" t="str">
            <v/>
          </cell>
          <cell r="AA25" t="e">
            <v>#VALUE!</v>
          </cell>
          <cell r="AB25">
            <v>0</v>
          </cell>
          <cell r="AC25">
            <v>0</v>
          </cell>
          <cell r="AD25" t="str">
            <v>einseitig</v>
          </cell>
          <cell r="AE25" t="str">
            <v/>
          </cell>
          <cell r="AF25">
            <v>0</v>
          </cell>
          <cell r="AG25" t="e">
            <v>#VALUE!</v>
          </cell>
          <cell r="AH25">
            <v>0</v>
          </cell>
          <cell r="AM25">
            <v>4</v>
          </cell>
          <cell r="AN25">
            <v>1</v>
          </cell>
          <cell r="AO25">
            <v>0</v>
          </cell>
          <cell r="AP25">
            <v>0</v>
          </cell>
          <cell r="AQ25">
            <v>2</v>
          </cell>
          <cell r="AR25">
            <v>0</v>
          </cell>
          <cell r="AS25">
            <v>0</v>
          </cell>
          <cell r="AT25" t="str">
            <v>keine</v>
          </cell>
          <cell r="AV25" t="b">
            <v>0</v>
          </cell>
        </row>
      </sheetData>
      <sheetData sheetId="16">
        <row r="6">
          <cell r="X6">
            <v>0</v>
          </cell>
          <cell r="Y6">
            <v>0</v>
          </cell>
          <cell r="Z6" t="str">
            <v/>
          </cell>
          <cell r="AA6" t="e">
            <v>#VALUE!</v>
          </cell>
          <cell r="AB6">
            <v>0</v>
          </cell>
          <cell r="AC6">
            <v>0</v>
          </cell>
          <cell r="AD6" t="str">
            <v>einseitig</v>
          </cell>
          <cell r="AE6" t="str">
            <v/>
          </cell>
          <cell r="AF6">
            <v>0</v>
          </cell>
          <cell r="AG6" t="e">
            <v>#VALUE!</v>
          </cell>
          <cell r="AH6">
            <v>0</v>
          </cell>
          <cell r="AM6">
            <v>4</v>
          </cell>
          <cell r="AN6">
            <v>2</v>
          </cell>
          <cell r="AO6">
            <v>0</v>
          </cell>
          <cell r="AP6">
            <v>0</v>
          </cell>
          <cell r="AQ6">
            <v>2</v>
          </cell>
          <cell r="AR6">
            <v>0</v>
          </cell>
          <cell r="AS6">
            <v>0</v>
          </cell>
          <cell r="AT6" t="str">
            <v>keine</v>
          </cell>
          <cell r="AV6" t="b">
            <v>0</v>
          </cell>
        </row>
        <row r="7">
          <cell r="X7">
            <v>0</v>
          </cell>
          <cell r="Y7">
            <v>0</v>
          </cell>
          <cell r="Z7" t="str">
            <v/>
          </cell>
          <cell r="AA7" t="e">
            <v>#VALUE!</v>
          </cell>
          <cell r="AB7">
            <v>0</v>
          </cell>
          <cell r="AC7">
            <v>0</v>
          </cell>
          <cell r="AD7" t="str">
            <v>einseitig</v>
          </cell>
          <cell r="AE7" t="str">
            <v/>
          </cell>
          <cell r="AF7">
            <v>0</v>
          </cell>
          <cell r="AG7" t="e">
            <v>#VALUE!</v>
          </cell>
          <cell r="AH7">
            <v>0</v>
          </cell>
          <cell r="AM7">
            <v>4</v>
          </cell>
          <cell r="AN7">
            <v>2</v>
          </cell>
          <cell r="AO7">
            <v>0</v>
          </cell>
          <cell r="AP7">
            <v>0</v>
          </cell>
          <cell r="AQ7">
            <v>2</v>
          </cell>
          <cell r="AR7">
            <v>0</v>
          </cell>
          <cell r="AS7">
            <v>0</v>
          </cell>
          <cell r="AT7" t="str">
            <v>keine</v>
          </cell>
          <cell r="AV7" t="b">
            <v>0</v>
          </cell>
        </row>
        <row r="8">
          <cell r="X8">
            <v>0</v>
          </cell>
          <cell r="Y8">
            <v>0</v>
          </cell>
          <cell r="Z8" t="str">
            <v/>
          </cell>
          <cell r="AA8" t="e">
            <v>#VALUE!</v>
          </cell>
          <cell r="AB8">
            <v>0</v>
          </cell>
          <cell r="AC8">
            <v>0</v>
          </cell>
          <cell r="AD8" t="str">
            <v>einseitig</v>
          </cell>
          <cell r="AE8" t="str">
            <v/>
          </cell>
          <cell r="AF8">
            <v>0</v>
          </cell>
          <cell r="AG8" t="e">
            <v>#VALUE!</v>
          </cell>
          <cell r="AH8">
            <v>0</v>
          </cell>
          <cell r="AM8">
            <v>4</v>
          </cell>
          <cell r="AN8">
            <v>2</v>
          </cell>
          <cell r="AO8">
            <v>0</v>
          </cell>
          <cell r="AP8">
            <v>0</v>
          </cell>
          <cell r="AQ8">
            <v>2</v>
          </cell>
          <cell r="AR8">
            <v>0</v>
          </cell>
          <cell r="AS8">
            <v>0</v>
          </cell>
          <cell r="AT8" t="str">
            <v>keine</v>
          </cell>
          <cell r="AV8" t="b">
            <v>0</v>
          </cell>
        </row>
        <row r="9">
          <cell r="X9">
            <v>0</v>
          </cell>
          <cell r="Y9">
            <v>0</v>
          </cell>
          <cell r="Z9" t="str">
            <v/>
          </cell>
          <cell r="AA9" t="e">
            <v>#VALUE!</v>
          </cell>
          <cell r="AB9">
            <v>0</v>
          </cell>
          <cell r="AC9">
            <v>0</v>
          </cell>
          <cell r="AD9" t="str">
            <v>einseitig</v>
          </cell>
          <cell r="AE9" t="str">
            <v/>
          </cell>
          <cell r="AF9">
            <v>0</v>
          </cell>
          <cell r="AG9" t="e">
            <v>#VALUE!</v>
          </cell>
          <cell r="AH9">
            <v>0</v>
          </cell>
          <cell r="AM9">
            <v>4</v>
          </cell>
          <cell r="AN9">
            <v>2</v>
          </cell>
          <cell r="AO9">
            <v>0</v>
          </cell>
          <cell r="AP9">
            <v>0</v>
          </cell>
          <cell r="AQ9">
            <v>2</v>
          </cell>
          <cell r="AR9">
            <v>0</v>
          </cell>
          <cell r="AS9">
            <v>0</v>
          </cell>
          <cell r="AT9" t="str">
            <v>keine</v>
          </cell>
          <cell r="AV9" t="b">
            <v>0</v>
          </cell>
        </row>
        <row r="10">
          <cell r="X10">
            <v>0</v>
          </cell>
          <cell r="Y10">
            <v>0</v>
          </cell>
          <cell r="Z10" t="str">
            <v/>
          </cell>
          <cell r="AA10" t="e">
            <v>#VALUE!</v>
          </cell>
          <cell r="AB10">
            <v>0</v>
          </cell>
          <cell r="AC10">
            <v>0</v>
          </cell>
          <cell r="AD10" t="str">
            <v>einseitig</v>
          </cell>
          <cell r="AE10" t="str">
            <v/>
          </cell>
          <cell r="AF10">
            <v>0</v>
          </cell>
          <cell r="AG10" t="e">
            <v>#VALUE!</v>
          </cell>
          <cell r="AH10">
            <v>0</v>
          </cell>
          <cell r="AM10">
            <v>4</v>
          </cell>
          <cell r="AN10">
            <v>2</v>
          </cell>
          <cell r="AO10">
            <v>0</v>
          </cell>
          <cell r="AP10">
            <v>0</v>
          </cell>
          <cell r="AQ10">
            <v>2</v>
          </cell>
          <cell r="AR10">
            <v>0</v>
          </cell>
          <cell r="AS10">
            <v>0</v>
          </cell>
          <cell r="AT10" t="str">
            <v>keine</v>
          </cell>
          <cell r="AV10" t="b">
            <v>0</v>
          </cell>
        </row>
        <row r="11">
          <cell r="X11">
            <v>0</v>
          </cell>
          <cell r="Y11">
            <v>0</v>
          </cell>
          <cell r="Z11" t="str">
            <v/>
          </cell>
          <cell r="AA11" t="e">
            <v>#VALUE!</v>
          </cell>
          <cell r="AB11">
            <v>0</v>
          </cell>
          <cell r="AC11">
            <v>0</v>
          </cell>
          <cell r="AD11" t="str">
            <v>einseitig</v>
          </cell>
          <cell r="AE11" t="str">
            <v/>
          </cell>
          <cell r="AF11">
            <v>0</v>
          </cell>
          <cell r="AG11" t="e">
            <v>#VALUE!</v>
          </cell>
          <cell r="AH11">
            <v>0</v>
          </cell>
          <cell r="AM11">
            <v>4</v>
          </cell>
          <cell r="AN11">
            <v>2</v>
          </cell>
          <cell r="AO11">
            <v>0</v>
          </cell>
          <cell r="AP11">
            <v>0</v>
          </cell>
          <cell r="AQ11">
            <v>2</v>
          </cell>
          <cell r="AR11">
            <v>0</v>
          </cell>
          <cell r="AS11">
            <v>0</v>
          </cell>
          <cell r="AT11" t="str">
            <v>keine</v>
          </cell>
          <cell r="AV11" t="b">
            <v>0</v>
          </cell>
        </row>
        <row r="12">
          <cell r="X12">
            <v>0</v>
          </cell>
          <cell r="Y12">
            <v>0</v>
          </cell>
          <cell r="Z12" t="str">
            <v/>
          </cell>
          <cell r="AA12" t="e">
            <v>#VALUE!</v>
          </cell>
          <cell r="AB12">
            <v>0</v>
          </cell>
          <cell r="AC12">
            <v>0</v>
          </cell>
          <cell r="AD12" t="str">
            <v>einseitig</v>
          </cell>
          <cell r="AE12" t="str">
            <v/>
          </cell>
          <cell r="AF12">
            <v>0</v>
          </cell>
          <cell r="AG12" t="e">
            <v>#VALUE!</v>
          </cell>
          <cell r="AH12">
            <v>0</v>
          </cell>
          <cell r="AM12">
            <v>4</v>
          </cell>
          <cell r="AN12">
            <v>2</v>
          </cell>
          <cell r="AO12">
            <v>0</v>
          </cell>
          <cell r="AP12">
            <v>0</v>
          </cell>
          <cell r="AQ12">
            <v>2</v>
          </cell>
          <cell r="AR12">
            <v>0</v>
          </cell>
          <cell r="AS12">
            <v>0</v>
          </cell>
          <cell r="AT12" t="str">
            <v>keine</v>
          </cell>
          <cell r="AV12" t="b">
            <v>0</v>
          </cell>
        </row>
        <row r="13">
          <cell r="X13">
            <v>0</v>
          </cell>
          <cell r="Y13">
            <v>0</v>
          </cell>
          <cell r="Z13" t="str">
            <v/>
          </cell>
          <cell r="AA13" t="e">
            <v>#VALUE!</v>
          </cell>
          <cell r="AB13">
            <v>0</v>
          </cell>
          <cell r="AC13">
            <v>0</v>
          </cell>
          <cell r="AD13" t="str">
            <v>einseitig</v>
          </cell>
          <cell r="AE13" t="str">
            <v/>
          </cell>
          <cell r="AF13">
            <v>0</v>
          </cell>
          <cell r="AG13" t="e">
            <v>#VALUE!</v>
          </cell>
          <cell r="AH13">
            <v>0</v>
          </cell>
          <cell r="AM13">
            <v>4</v>
          </cell>
          <cell r="AN13">
            <v>2</v>
          </cell>
          <cell r="AO13">
            <v>0</v>
          </cell>
          <cell r="AP13">
            <v>0</v>
          </cell>
          <cell r="AQ13">
            <v>2</v>
          </cell>
          <cell r="AR13">
            <v>0</v>
          </cell>
          <cell r="AS13">
            <v>0</v>
          </cell>
          <cell r="AT13" t="str">
            <v>keine</v>
          </cell>
          <cell r="AV13" t="b">
            <v>0</v>
          </cell>
        </row>
        <row r="14">
          <cell r="X14">
            <v>0</v>
          </cell>
          <cell r="Y14">
            <v>0</v>
          </cell>
          <cell r="Z14" t="str">
            <v/>
          </cell>
          <cell r="AA14" t="e">
            <v>#VALUE!</v>
          </cell>
          <cell r="AB14">
            <v>0</v>
          </cell>
          <cell r="AC14">
            <v>0</v>
          </cell>
          <cell r="AD14" t="str">
            <v>einseitig</v>
          </cell>
          <cell r="AE14" t="str">
            <v/>
          </cell>
          <cell r="AF14">
            <v>0</v>
          </cell>
          <cell r="AG14" t="e">
            <v>#VALUE!</v>
          </cell>
          <cell r="AH14">
            <v>0</v>
          </cell>
          <cell r="AM14">
            <v>4</v>
          </cell>
          <cell r="AN14">
            <v>2</v>
          </cell>
          <cell r="AO14">
            <v>0</v>
          </cell>
          <cell r="AP14">
            <v>0</v>
          </cell>
          <cell r="AQ14">
            <v>2</v>
          </cell>
          <cell r="AR14">
            <v>0</v>
          </cell>
          <cell r="AS14">
            <v>0</v>
          </cell>
          <cell r="AT14" t="str">
            <v>keine</v>
          </cell>
          <cell r="AV14" t="b">
            <v>0</v>
          </cell>
        </row>
        <row r="15">
          <cell r="X15">
            <v>0</v>
          </cell>
          <cell r="Y15">
            <v>0</v>
          </cell>
          <cell r="Z15" t="str">
            <v/>
          </cell>
          <cell r="AA15" t="e">
            <v>#VALUE!</v>
          </cell>
          <cell r="AB15">
            <v>0</v>
          </cell>
          <cell r="AC15">
            <v>0</v>
          </cell>
          <cell r="AD15" t="str">
            <v>einseitig</v>
          </cell>
          <cell r="AE15" t="str">
            <v/>
          </cell>
          <cell r="AF15">
            <v>0</v>
          </cell>
          <cell r="AG15" t="e">
            <v>#VALUE!</v>
          </cell>
          <cell r="AH15">
            <v>0</v>
          </cell>
          <cell r="AM15">
            <v>4</v>
          </cell>
          <cell r="AN15">
            <v>2</v>
          </cell>
          <cell r="AO15">
            <v>0</v>
          </cell>
          <cell r="AP15">
            <v>0</v>
          </cell>
          <cell r="AQ15">
            <v>2</v>
          </cell>
          <cell r="AR15">
            <v>0</v>
          </cell>
          <cell r="AS15">
            <v>0</v>
          </cell>
          <cell r="AT15" t="str">
            <v>keine</v>
          </cell>
          <cell r="AV15" t="b">
            <v>0</v>
          </cell>
        </row>
        <row r="16">
          <cell r="X16">
            <v>0</v>
          </cell>
          <cell r="Y16">
            <v>0</v>
          </cell>
          <cell r="Z16" t="str">
            <v/>
          </cell>
          <cell r="AA16" t="e">
            <v>#VALUE!</v>
          </cell>
          <cell r="AB16">
            <v>0</v>
          </cell>
          <cell r="AC16">
            <v>0</v>
          </cell>
          <cell r="AD16" t="str">
            <v>einseitig</v>
          </cell>
          <cell r="AE16" t="str">
            <v/>
          </cell>
          <cell r="AF16">
            <v>0</v>
          </cell>
          <cell r="AG16" t="e">
            <v>#VALUE!</v>
          </cell>
          <cell r="AH16">
            <v>0</v>
          </cell>
          <cell r="AM16">
            <v>4</v>
          </cell>
          <cell r="AN16">
            <v>2</v>
          </cell>
          <cell r="AO16">
            <v>0</v>
          </cell>
          <cell r="AP16">
            <v>0</v>
          </cell>
          <cell r="AQ16">
            <v>2</v>
          </cell>
          <cell r="AR16">
            <v>0</v>
          </cell>
          <cell r="AS16">
            <v>0</v>
          </cell>
          <cell r="AT16" t="str">
            <v>keine</v>
          </cell>
          <cell r="AV16" t="b">
            <v>0</v>
          </cell>
        </row>
        <row r="17">
          <cell r="X17">
            <v>0</v>
          </cell>
          <cell r="Y17">
            <v>0</v>
          </cell>
          <cell r="Z17" t="str">
            <v/>
          </cell>
          <cell r="AA17" t="e">
            <v>#VALUE!</v>
          </cell>
          <cell r="AB17">
            <v>0</v>
          </cell>
          <cell r="AC17">
            <v>0</v>
          </cell>
          <cell r="AD17" t="str">
            <v>einseitig</v>
          </cell>
          <cell r="AE17" t="str">
            <v/>
          </cell>
          <cell r="AF17">
            <v>0</v>
          </cell>
          <cell r="AG17" t="e">
            <v>#VALUE!</v>
          </cell>
          <cell r="AH17">
            <v>0</v>
          </cell>
          <cell r="AM17">
            <v>4</v>
          </cell>
          <cell r="AN17">
            <v>2</v>
          </cell>
          <cell r="AO17">
            <v>0</v>
          </cell>
          <cell r="AP17">
            <v>0</v>
          </cell>
          <cell r="AQ17">
            <v>2</v>
          </cell>
          <cell r="AR17">
            <v>0</v>
          </cell>
          <cell r="AS17">
            <v>0</v>
          </cell>
          <cell r="AT17" t="str">
            <v>keine</v>
          </cell>
          <cell r="AV17" t="b">
            <v>0</v>
          </cell>
        </row>
        <row r="18">
          <cell r="X18">
            <v>0</v>
          </cell>
          <cell r="Y18">
            <v>0</v>
          </cell>
          <cell r="Z18" t="str">
            <v/>
          </cell>
          <cell r="AA18" t="e">
            <v>#VALUE!</v>
          </cell>
          <cell r="AB18">
            <v>0</v>
          </cell>
          <cell r="AC18">
            <v>0</v>
          </cell>
          <cell r="AD18" t="str">
            <v>einseitig</v>
          </cell>
          <cell r="AE18" t="str">
            <v/>
          </cell>
          <cell r="AF18">
            <v>0</v>
          </cell>
          <cell r="AG18" t="e">
            <v>#VALUE!</v>
          </cell>
          <cell r="AH18">
            <v>0</v>
          </cell>
          <cell r="AM18">
            <v>4</v>
          </cell>
          <cell r="AN18">
            <v>2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 t="str">
            <v>keine</v>
          </cell>
          <cell r="AV18" t="b">
            <v>0</v>
          </cell>
        </row>
        <row r="19">
          <cell r="X19">
            <v>0</v>
          </cell>
          <cell r="Y19">
            <v>0</v>
          </cell>
          <cell r="Z19" t="str">
            <v/>
          </cell>
          <cell r="AA19" t="e">
            <v>#VALUE!</v>
          </cell>
          <cell r="AB19">
            <v>0</v>
          </cell>
          <cell r="AC19">
            <v>0</v>
          </cell>
          <cell r="AD19" t="str">
            <v>einseitig</v>
          </cell>
          <cell r="AE19" t="str">
            <v/>
          </cell>
          <cell r="AF19">
            <v>0</v>
          </cell>
          <cell r="AG19" t="e">
            <v>#VALUE!</v>
          </cell>
          <cell r="AH19">
            <v>0</v>
          </cell>
          <cell r="AM19">
            <v>4</v>
          </cell>
          <cell r="AN19">
            <v>2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 t="str">
            <v>keine</v>
          </cell>
          <cell r="AV19" t="b">
            <v>0</v>
          </cell>
        </row>
        <row r="20">
          <cell r="X20">
            <v>0</v>
          </cell>
          <cell r="Y20">
            <v>0</v>
          </cell>
          <cell r="Z20" t="str">
            <v/>
          </cell>
          <cell r="AA20" t="e">
            <v>#VALUE!</v>
          </cell>
          <cell r="AB20">
            <v>0</v>
          </cell>
          <cell r="AC20">
            <v>0</v>
          </cell>
          <cell r="AD20" t="str">
            <v>einseitig</v>
          </cell>
          <cell r="AE20" t="str">
            <v/>
          </cell>
          <cell r="AF20">
            <v>0</v>
          </cell>
          <cell r="AG20" t="e">
            <v>#VALUE!</v>
          </cell>
          <cell r="AH20">
            <v>0</v>
          </cell>
          <cell r="AM20">
            <v>4</v>
          </cell>
          <cell r="AN20">
            <v>2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 t="str">
            <v>keine</v>
          </cell>
          <cell r="AV20" t="b">
            <v>0</v>
          </cell>
        </row>
        <row r="21">
          <cell r="X21">
            <v>0</v>
          </cell>
          <cell r="Y21">
            <v>0</v>
          </cell>
          <cell r="Z21" t="str">
            <v/>
          </cell>
          <cell r="AA21" t="e">
            <v>#VALUE!</v>
          </cell>
          <cell r="AB21">
            <v>0</v>
          </cell>
          <cell r="AC21">
            <v>0</v>
          </cell>
          <cell r="AD21" t="str">
            <v>einseitig</v>
          </cell>
          <cell r="AE21" t="str">
            <v/>
          </cell>
          <cell r="AF21">
            <v>0</v>
          </cell>
          <cell r="AG21" t="e">
            <v>#VALUE!</v>
          </cell>
          <cell r="AH21">
            <v>0</v>
          </cell>
          <cell r="AM21">
            <v>4</v>
          </cell>
          <cell r="AN21">
            <v>2</v>
          </cell>
          <cell r="AO21">
            <v>0</v>
          </cell>
          <cell r="AP21">
            <v>0</v>
          </cell>
          <cell r="AQ21">
            <v>2</v>
          </cell>
          <cell r="AR21">
            <v>0</v>
          </cell>
          <cell r="AS21">
            <v>0</v>
          </cell>
          <cell r="AT21" t="str">
            <v>keine</v>
          </cell>
          <cell r="AV21" t="b">
            <v>0</v>
          </cell>
        </row>
        <row r="22">
          <cell r="X22">
            <v>0</v>
          </cell>
          <cell r="Y22">
            <v>0</v>
          </cell>
          <cell r="Z22" t="str">
            <v/>
          </cell>
          <cell r="AA22" t="e">
            <v>#VALUE!</v>
          </cell>
          <cell r="AB22">
            <v>0</v>
          </cell>
          <cell r="AC22">
            <v>0</v>
          </cell>
          <cell r="AD22" t="str">
            <v>einseitig</v>
          </cell>
          <cell r="AE22" t="str">
            <v/>
          </cell>
          <cell r="AF22">
            <v>0</v>
          </cell>
          <cell r="AG22" t="e">
            <v>#VALUE!</v>
          </cell>
          <cell r="AH22">
            <v>0</v>
          </cell>
          <cell r="AM22">
            <v>4</v>
          </cell>
          <cell r="AN22">
            <v>2</v>
          </cell>
          <cell r="AO22">
            <v>0</v>
          </cell>
          <cell r="AP22">
            <v>0</v>
          </cell>
          <cell r="AQ22">
            <v>2</v>
          </cell>
          <cell r="AR22">
            <v>0</v>
          </cell>
          <cell r="AS22">
            <v>0</v>
          </cell>
          <cell r="AT22" t="str">
            <v>keine</v>
          </cell>
          <cell r="AV22" t="b">
            <v>0</v>
          </cell>
        </row>
        <row r="23">
          <cell r="X23">
            <v>0</v>
          </cell>
          <cell r="Y23">
            <v>0</v>
          </cell>
          <cell r="Z23" t="str">
            <v/>
          </cell>
          <cell r="AA23" t="e">
            <v>#VALUE!</v>
          </cell>
          <cell r="AB23">
            <v>0</v>
          </cell>
          <cell r="AC23">
            <v>0</v>
          </cell>
          <cell r="AD23" t="str">
            <v>einseitig</v>
          </cell>
          <cell r="AE23" t="str">
            <v/>
          </cell>
          <cell r="AF23">
            <v>0</v>
          </cell>
          <cell r="AG23" t="e">
            <v>#VALUE!</v>
          </cell>
          <cell r="AH23">
            <v>0</v>
          </cell>
          <cell r="AM23">
            <v>4</v>
          </cell>
          <cell r="AN23">
            <v>2</v>
          </cell>
          <cell r="AO23">
            <v>0</v>
          </cell>
          <cell r="AP23">
            <v>0</v>
          </cell>
          <cell r="AQ23">
            <v>2</v>
          </cell>
          <cell r="AR23">
            <v>0</v>
          </cell>
          <cell r="AS23">
            <v>0</v>
          </cell>
          <cell r="AT23" t="str">
            <v>keine</v>
          </cell>
          <cell r="AV23" t="b">
            <v>0</v>
          </cell>
        </row>
        <row r="24">
          <cell r="X24">
            <v>0</v>
          </cell>
          <cell r="Y24">
            <v>0</v>
          </cell>
          <cell r="Z24" t="str">
            <v/>
          </cell>
          <cell r="AA24" t="e">
            <v>#VALUE!</v>
          </cell>
          <cell r="AB24">
            <v>0</v>
          </cell>
          <cell r="AC24">
            <v>0</v>
          </cell>
          <cell r="AD24" t="str">
            <v>einseitig</v>
          </cell>
          <cell r="AE24" t="str">
            <v/>
          </cell>
          <cell r="AF24">
            <v>0</v>
          </cell>
          <cell r="AG24" t="e">
            <v>#VALUE!</v>
          </cell>
          <cell r="AH24">
            <v>0</v>
          </cell>
          <cell r="AM24">
            <v>4</v>
          </cell>
          <cell r="AN24">
            <v>2</v>
          </cell>
          <cell r="AO24">
            <v>0</v>
          </cell>
          <cell r="AP24">
            <v>0</v>
          </cell>
          <cell r="AQ24">
            <v>2</v>
          </cell>
          <cell r="AR24">
            <v>0</v>
          </cell>
          <cell r="AS24">
            <v>0</v>
          </cell>
          <cell r="AT24" t="str">
            <v>keine</v>
          </cell>
          <cell r="AV24" t="b">
            <v>0</v>
          </cell>
        </row>
        <row r="25">
          <cell r="X25">
            <v>0</v>
          </cell>
          <cell r="Y25">
            <v>0</v>
          </cell>
          <cell r="Z25" t="str">
            <v/>
          </cell>
          <cell r="AA25" t="e">
            <v>#VALUE!</v>
          </cell>
          <cell r="AB25">
            <v>0</v>
          </cell>
          <cell r="AC25">
            <v>0</v>
          </cell>
          <cell r="AD25" t="str">
            <v>einseitig</v>
          </cell>
          <cell r="AE25" t="str">
            <v/>
          </cell>
          <cell r="AF25">
            <v>0</v>
          </cell>
          <cell r="AG25" t="e">
            <v>#VALUE!</v>
          </cell>
          <cell r="AH25">
            <v>0</v>
          </cell>
          <cell r="AM25">
            <v>4</v>
          </cell>
          <cell r="AN25">
            <v>2</v>
          </cell>
          <cell r="AO25">
            <v>0</v>
          </cell>
          <cell r="AP25">
            <v>0</v>
          </cell>
          <cell r="AQ25">
            <v>2</v>
          </cell>
          <cell r="AR25">
            <v>0</v>
          </cell>
          <cell r="AS25">
            <v>0</v>
          </cell>
          <cell r="AT25" t="str">
            <v>keine</v>
          </cell>
          <cell r="AV25" t="b">
            <v>0</v>
          </cell>
        </row>
      </sheetData>
      <sheetData sheetId="17">
        <row r="6">
          <cell r="X6">
            <v>0</v>
          </cell>
          <cell r="Y6">
            <v>0</v>
          </cell>
          <cell r="Z6" t="str">
            <v/>
          </cell>
          <cell r="AA6" t="e">
            <v>#VALUE!</v>
          </cell>
          <cell r="AB6">
            <v>0</v>
          </cell>
          <cell r="AC6">
            <v>0</v>
          </cell>
          <cell r="AD6" t="str">
            <v>einseitig</v>
          </cell>
          <cell r="AE6" t="str">
            <v/>
          </cell>
          <cell r="AF6">
            <v>0</v>
          </cell>
          <cell r="AG6" t="e">
            <v>#VALUE!</v>
          </cell>
          <cell r="AH6">
            <v>135</v>
          </cell>
          <cell r="AM6">
            <v>4</v>
          </cell>
          <cell r="AN6">
            <v>2</v>
          </cell>
          <cell r="AO6">
            <v>0</v>
          </cell>
          <cell r="AP6">
            <v>2</v>
          </cell>
          <cell r="AQ6">
            <v>0</v>
          </cell>
          <cell r="AR6">
            <v>0</v>
          </cell>
          <cell r="AS6">
            <v>0</v>
          </cell>
          <cell r="AT6" t="str">
            <v>keine</v>
          </cell>
          <cell r="AV6" t="b">
            <v>0</v>
          </cell>
        </row>
        <row r="7">
          <cell r="X7">
            <v>0</v>
          </cell>
          <cell r="Y7">
            <v>0</v>
          </cell>
          <cell r="Z7" t="str">
            <v/>
          </cell>
          <cell r="AA7" t="e">
            <v>#VALUE!</v>
          </cell>
          <cell r="AB7">
            <v>0</v>
          </cell>
          <cell r="AC7">
            <v>0</v>
          </cell>
          <cell r="AD7" t="str">
            <v>einseitig</v>
          </cell>
          <cell r="AE7" t="str">
            <v/>
          </cell>
          <cell r="AF7">
            <v>0</v>
          </cell>
          <cell r="AG7" t="e">
            <v>#VALUE!</v>
          </cell>
          <cell r="AH7">
            <v>135</v>
          </cell>
          <cell r="AM7">
            <v>4</v>
          </cell>
          <cell r="AN7">
            <v>2</v>
          </cell>
          <cell r="AO7">
            <v>0</v>
          </cell>
          <cell r="AP7">
            <v>0</v>
          </cell>
          <cell r="AQ7">
            <v>2</v>
          </cell>
          <cell r="AR7">
            <v>0</v>
          </cell>
          <cell r="AS7">
            <v>0</v>
          </cell>
          <cell r="AT7" t="str">
            <v>keine</v>
          </cell>
          <cell r="AV7" t="b">
            <v>0</v>
          </cell>
        </row>
        <row r="8">
          <cell r="X8">
            <v>0</v>
          </cell>
          <cell r="Y8">
            <v>0</v>
          </cell>
          <cell r="Z8" t="str">
            <v/>
          </cell>
          <cell r="AA8" t="e">
            <v>#VALUE!</v>
          </cell>
          <cell r="AB8">
            <v>0</v>
          </cell>
          <cell r="AC8">
            <v>0</v>
          </cell>
          <cell r="AD8" t="str">
            <v>einseitig</v>
          </cell>
          <cell r="AE8" t="str">
            <v/>
          </cell>
          <cell r="AF8">
            <v>0</v>
          </cell>
          <cell r="AG8" t="e">
            <v>#VALUE!</v>
          </cell>
          <cell r="AH8">
            <v>135</v>
          </cell>
          <cell r="AM8">
            <v>4</v>
          </cell>
          <cell r="AN8">
            <v>2</v>
          </cell>
          <cell r="AO8">
            <v>0</v>
          </cell>
          <cell r="AP8">
            <v>0</v>
          </cell>
          <cell r="AQ8">
            <v>2</v>
          </cell>
          <cell r="AR8">
            <v>0</v>
          </cell>
          <cell r="AS8">
            <v>0</v>
          </cell>
          <cell r="AT8" t="str">
            <v>keine</v>
          </cell>
          <cell r="AV8" t="b">
            <v>0</v>
          </cell>
        </row>
        <row r="9">
          <cell r="X9">
            <v>0</v>
          </cell>
          <cell r="Y9">
            <v>0</v>
          </cell>
          <cell r="Z9" t="str">
            <v/>
          </cell>
          <cell r="AA9" t="e">
            <v>#VALUE!</v>
          </cell>
          <cell r="AB9">
            <v>0</v>
          </cell>
          <cell r="AC9">
            <v>0</v>
          </cell>
          <cell r="AD9" t="str">
            <v>einseitig</v>
          </cell>
          <cell r="AE9" t="str">
            <v/>
          </cell>
          <cell r="AF9">
            <v>0</v>
          </cell>
          <cell r="AG9" t="e">
            <v>#VALUE!</v>
          </cell>
          <cell r="AH9">
            <v>135</v>
          </cell>
          <cell r="AM9">
            <v>4</v>
          </cell>
          <cell r="AN9">
            <v>2</v>
          </cell>
          <cell r="AO9">
            <v>0</v>
          </cell>
          <cell r="AP9">
            <v>0</v>
          </cell>
          <cell r="AQ9">
            <v>2</v>
          </cell>
          <cell r="AR9">
            <v>0</v>
          </cell>
          <cell r="AS9">
            <v>0</v>
          </cell>
          <cell r="AT9" t="str">
            <v>keine</v>
          </cell>
          <cell r="AV9" t="b">
            <v>0</v>
          </cell>
        </row>
        <row r="10">
          <cell r="X10">
            <v>0</v>
          </cell>
          <cell r="Y10">
            <v>0</v>
          </cell>
          <cell r="Z10" t="str">
            <v/>
          </cell>
          <cell r="AA10" t="e">
            <v>#VALUE!</v>
          </cell>
          <cell r="AB10">
            <v>0</v>
          </cell>
          <cell r="AC10">
            <v>0</v>
          </cell>
          <cell r="AD10" t="str">
            <v>einseitig</v>
          </cell>
          <cell r="AE10" t="str">
            <v/>
          </cell>
          <cell r="AF10">
            <v>0</v>
          </cell>
          <cell r="AG10" t="e">
            <v>#VALUE!</v>
          </cell>
          <cell r="AH10">
            <v>135</v>
          </cell>
          <cell r="AM10">
            <v>4</v>
          </cell>
          <cell r="AN10">
            <v>2</v>
          </cell>
          <cell r="AO10">
            <v>0</v>
          </cell>
          <cell r="AP10">
            <v>0</v>
          </cell>
          <cell r="AQ10">
            <v>2</v>
          </cell>
          <cell r="AR10">
            <v>0</v>
          </cell>
          <cell r="AS10">
            <v>0</v>
          </cell>
          <cell r="AT10" t="str">
            <v>keine</v>
          </cell>
          <cell r="AV10" t="b">
            <v>0</v>
          </cell>
        </row>
        <row r="11">
          <cell r="X11">
            <v>0</v>
          </cell>
          <cell r="Y11">
            <v>0</v>
          </cell>
          <cell r="Z11" t="str">
            <v/>
          </cell>
          <cell r="AA11" t="e">
            <v>#VALUE!</v>
          </cell>
          <cell r="AB11">
            <v>0</v>
          </cell>
          <cell r="AC11">
            <v>0</v>
          </cell>
          <cell r="AD11" t="str">
            <v>einseitig</v>
          </cell>
          <cell r="AE11" t="str">
            <v/>
          </cell>
          <cell r="AF11">
            <v>0</v>
          </cell>
          <cell r="AG11" t="e">
            <v>#VALUE!</v>
          </cell>
          <cell r="AH11">
            <v>135</v>
          </cell>
          <cell r="AM11">
            <v>4</v>
          </cell>
          <cell r="AN11">
            <v>2</v>
          </cell>
          <cell r="AO11">
            <v>0</v>
          </cell>
          <cell r="AP11">
            <v>0</v>
          </cell>
          <cell r="AQ11">
            <v>2</v>
          </cell>
          <cell r="AR11">
            <v>0</v>
          </cell>
          <cell r="AS11">
            <v>0</v>
          </cell>
          <cell r="AT11" t="str">
            <v>keine</v>
          </cell>
          <cell r="AV11" t="b">
            <v>0</v>
          </cell>
        </row>
        <row r="12">
          <cell r="X12">
            <v>0</v>
          </cell>
          <cell r="Y12">
            <v>0</v>
          </cell>
          <cell r="Z12" t="str">
            <v/>
          </cell>
          <cell r="AA12" t="e">
            <v>#VALUE!</v>
          </cell>
          <cell r="AB12">
            <v>0</v>
          </cell>
          <cell r="AC12">
            <v>0</v>
          </cell>
          <cell r="AD12" t="str">
            <v>einseitig</v>
          </cell>
          <cell r="AE12" t="str">
            <v/>
          </cell>
          <cell r="AF12">
            <v>0</v>
          </cell>
          <cell r="AG12" t="e">
            <v>#VALUE!</v>
          </cell>
          <cell r="AH12">
            <v>135</v>
          </cell>
          <cell r="AM12">
            <v>4</v>
          </cell>
          <cell r="AN12">
            <v>2</v>
          </cell>
          <cell r="AO12">
            <v>0</v>
          </cell>
          <cell r="AP12">
            <v>0</v>
          </cell>
          <cell r="AQ12">
            <v>2</v>
          </cell>
          <cell r="AR12">
            <v>0</v>
          </cell>
          <cell r="AS12">
            <v>0</v>
          </cell>
          <cell r="AT12" t="str">
            <v>keine</v>
          </cell>
          <cell r="AV12" t="b">
            <v>0</v>
          </cell>
        </row>
        <row r="13">
          <cell r="X13">
            <v>0</v>
          </cell>
          <cell r="Y13">
            <v>0</v>
          </cell>
          <cell r="Z13" t="str">
            <v/>
          </cell>
          <cell r="AA13" t="e">
            <v>#VALUE!</v>
          </cell>
          <cell r="AB13">
            <v>0</v>
          </cell>
          <cell r="AC13">
            <v>0</v>
          </cell>
          <cell r="AD13" t="str">
            <v>einseitig</v>
          </cell>
          <cell r="AE13" t="str">
            <v/>
          </cell>
          <cell r="AF13">
            <v>0</v>
          </cell>
          <cell r="AG13" t="e">
            <v>#VALUE!</v>
          </cell>
          <cell r="AH13">
            <v>135</v>
          </cell>
          <cell r="AM13">
            <v>4</v>
          </cell>
          <cell r="AN13">
            <v>2</v>
          </cell>
          <cell r="AO13">
            <v>0</v>
          </cell>
          <cell r="AP13">
            <v>0</v>
          </cell>
          <cell r="AQ13">
            <v>2</v>
          </cell>
          <cell r="AR13">
            <v>0</v>
          </cell>
          <cell r="AS13">
            <v>0</v>
          </cell>
          <cell r="AT13" t="str">
            <v>keine</v>
          </cell>
          <cell r="AV13" t="b">
            <v>0</v>
          </cell>
        </row>
        <row r="14">
          <cell r="X14">
            <v>0</v>
          </cell>
          <cell r="Y14">
            <v>0</v>
          </cell>
          <cell r="Z14" t="str">
            <v/>
          </cell>
          <cell r="AA14" t="e">
            <v>#VALUE!</v>
          </cell>
          <cell r="AB14">
            <v>0</v>
          </cell>
          <cell r="AC14">
            <v>0</v>
          </cell>
          <cell r="AD14" t="str">
            <v>einseitig</v>
          </cell>
          <cell r="AE14" t="str">
            <v/>
          </cell>
          <cell r="AF14">
            <v>0</v>
          </cell>
          <cell r="AG14" t="e">
            <v>#VALUE!</v>
          </cell>
          <cell r="AH14">
            <v>135</v>
          </cell>
          <cell r="AM14">
            <v>4</v>
          </cell>
          <cell r="AN14">
            <v>2</v>
          </cell>
          <cell r="AO14">
            <v>0</v>
          </cell>
          <cell r="AP14">
            <v>0</v>
          </cell>
          <cell r="AQ14">
            <v>2</v>
          </cell>
          <cell r="AR14">
            <v>0</v>
          </cell>
          <cell r="AS14">
            <v>0</v>
          </cell>
          <cell r="AT14" t="str">
            <v>keine</v>
          </cell>
          <cell r="AV14" t="b">
            <v>0</v>
          </cell>
        </row>
        <row r="15">
          <cell r="X15">
            <v>0</v>
          </cell>
          <cell r="Y15">
            <v>0</v>
          </cell>
          <cell r="Z15" t="str">
            <v/>
          </cell>
          <cell r="AA15" t="e">
            <v>#VALUE!</v>
          </cell>
          <cell r="AB15">
            <v>0</v>
          </cell>
          <cell r="AC15">
            <v>0</v>
          </cell>
          <cell r="AD15" t="str">
            <v>einseitig</v>
          </cell>
          <cell r="AE15" t="str">
            <v/>
          </cell>
          <cell r="AF15">
            <v>0</v>
          </cell>
          <cell r="AG15" t="e">
            <v>#VALUE!</v>
          </cell>
          <cell r="AH15">
            <v>135</v>
          </cell>
          <cell r="AM15">
            <v>4</v>
          </cell>
          <cell r="AN15">
            <v>2</v>
          </cell>
          <cell r="AO15">
            <v>0</v>
          </cell>
          <cell r="AP15">
            <v>0</v>
          </cell>
          <cell r="AQ15">
            <v>2</v>
          </cell>
          <cell r="AR15">
            <v>0</v>
          </cell>
          <cell r="AS15">
            <v>0</v>
          </cell>
          <cell r="AT15" t="str">
            <v>keine</v>
          </cell>
          <cell r="AV15" t="b">
            <v>0</v>
          </cell>
        </row>
        <row r="16">
          <cell r="X16">
            <v>0</v>
          </cell>
          <cell r="Y16">
            <v>0</v>
          </cell>
          <cell r="Z16" t="str">
            <v/>
          </cell>
          <cell r="AA16" t="e">
            <v>#VALUE!</v>
          </cell>
          <cell r="AB16">
            <v>0</v>
          </cell>
          <cell r="AC16">
            <v>0</v>
          </cell>
          <cell r="AD16" t="str">
            <v>einseitig</v>
          </cell>
          <cell r="AE16" t="str">
            <v/>
          </cell>
          <cell r="AF16">
            <v>0</v>
          </cell>
          <cell r="AG16" t="e">
            <v>#VALUE!</v>
          </cell>
          <cell r="AH16">
            <v>135</v>
          </cell>
          <cell r="AM16">
            <v>4</v>
          </cell>
          <cell r="AN16">
            <v>2</v>
          </cell>
          <cell r="AO16">
            <v>0</v>
          </cell>
          <cell r="AP16">
            <v>0</v>
          </cell>
          <cell r="AQ16">
            <v>2</v>
          </cell>
          <cell r="AR16">
            <v>0</v>
          </cell>
          <cell r="AS16">
            <v>0</v>
          </cell>
          <cell r="AT16" t="str">
            <v>keine</v>
          </cell>
          <cell r="AV16" t="b">
            <v>0</v>
          </cell>
        </row>
        <row r="17">
          <cell r="X17">
            <v>0</v>
          </cell>
          <cell r="Y17">
            <v>0</v>
          </cell>
          <cell r="Z17" t="str">
            <v/>
          </cell>
          <cell r="AA17" t="e">
            <v>#VALUE!</v>
          </cell>
          <cell r="AB17">
            <v>0</v>
          </cell>
          <cell r="AC17">
            <v>0</v>
          </cell>
          <cell r="AD17" t="str">
            <v>einseitig</v>
          </cell>
          <cell r="AE17" t="str">
            <v/>
          </cell>
          <cell r="AF17">
            <v>0</v>
          </cell>
          <cell r="AG17" t="e">
            <v>#VALUE!</v>
          </cell>
          <cell r="AH17">
            <v>135</v>
          </cell>
          <cell r="AM17">
            <v>4</v>
          </cell>
          <cell r="AN17">
            <v>2</v>
          </cell>
          <cell r="AO17">
            <v>0</v>
          </cell>
          <cell r="AP17">
            <v>0</v>
          </cell>
          <cell r="AQ17">
            <v>2</v>
          </cell>
          <cell r="AR17">
            <v>0</v>
          </cell>
          <cell r="AS17">
            <v>0</v>
          </cell>
          <cell r="AT17" t="str">
            <v>keine</v>
          </cell>
          <cell r="AV17" t="b">
            <v>0</v>
          </cell>
        </row>
        <row r="18">
          <cell r="X18">
            <v>0</v>
          </cell>
          <cell r="Y18">
            <v>0</v>
          </cell>
          <cell r="Z18" t="str">
            <v/>
          </cell>
          <cell r="AA18" t="e">
            <v>#VALUE!</v>
          </cell>
          <cell r="AB18">
            <v>0</v>
          </cell>
          <cell r="AC18">
            <v>0</v>
          </cell>
          <cell r="AD18" t="str">
            <v>einseitig</v>
          </cell>
          <cell r="AE18" t="str">
            <v/>
          </cell>
          <cell r="AF18">
            <v>0</v>
          </cell>
          <cell r="AG18" t="e">
            <v>#VALUE!</v>
          </cell>
          <cell r="AH18">
            <v>135</v>
          </cell>
          <cell r="AM18">
            <v>4</v>
          </cell>
          <cell r="AN18">
            <v>2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 t="str">
            <v>keine</v>
          </cell>
          <cell r="AV18" t="b">
            <v>0</v>
          </cell>
        </row>
        <row r="19">
          <cell r="X19">
            <v>0</v>
          </cell>
          <cell r="Y19">
            <v>0</v>
          </cell>
          <cell r="Z19" t="str">
            <v/>
          </cell>
          <cell r="AA19" t="e">
            <v>#VALUE!</v>
          </cell>
          <cell r="AB19">
            <v>0</v>
          </cell>
          <cell r="AC19">
            <v>0</v>
          </cell>
          <cell r="AD19" t="str">
            <v>einseitig</v>
          </cell>
          <cell r="AE19" t="str">
            <v/>
          </cell>
          <cell r="AF19">
            <v>0</v>
          </cell>
          <cell r="AG19" t="e">
            <v>#VALUE!</v>
          </cell>
          <cell r="AH19">
            <v>135</v>
          </cell>
          <cell r="AM19">
            <v>4</v>
          </cell>
          <cell r="AN19">
            <v>2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 t="str">
            <v>keine</v>
          </cell>
          <cell r="AV19" t="b">
            <v>0</v>
          </cell>
        </row>
        <row r="20">
          <cell r="X20">
            <v>0</v>
          </cell>
          <cell r="Y20">
            <v>0</v>
          </cell>
          <cell r="Z20" t="str">
            <v/>
          </cell>
          <cell r="AA20" t="e">
            <v>#VALUE!</v>
          </cell>
          <cell r="AB20">
            <v>0</v>
          </cell>
          <cell r="AC20">
            <v>0</v>
          </cell>
          <cell r="AD20" t="str">
            <v>einseitig</v>
          </cell>
          <cell r="AE20" t="str">
            <v/>
          </cell>
          <cell r="AF20">
            <v>0</v>
          </cell>
          <cell r="AG20" t="e">
            <v>#VALUE!</v>
          </cell>
          <cell r="AH20">
            <v>135</v>
          </cell>
          <cell r="AM20">
            <v>4</v>
          </cell>
          <cell r="AN20">
            <v>2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 t="str">
            <v>keine</v>
          </cell>
          <cell r="AV20" t="b">
            <v>0</v>
          </cell>
        </row>
        <row r="21">
          <cell r="X21">
            <v>0</v>
          </cell>
          <cell r="Y21">
            <v>0</v>
          </cell>
          <cell r="Z21" t="str">
            <v/>
          </cell>
          <cell r="AA21" t="e">
            <v>#VALUE!</v>
          </cell>
          <cell r="AB21">
            <v>0</v>
          </cell>
          <cell r="AC21">
            <v>0</v>
          </cell>
          <cell r="AD21" t="str">
            <v>einseitig</v>
          </cell>
          <cell r="AE21" t="str">
            <v/>
          </cell>
          <cell r="AF21">
            <v>0</v>
          </cell>
          <cell r="AG21" t="e">
            <v>#VALUE!</v>
          </cell>
          <cell r="AH21">
            <v>135</v>
          </cell>
          <cell r="AM21">
            <v>4</v>
          </cell>
          <cell r="AN21">
            <v>2</v>
          </cell>
          <cell r="AO21">
            <v>0</v>
          </cell>
          <cell r="AP21">
            <v>0</v>
          </cell>
          <cell r="AQ21">
            <v>2</v>
          </cell>
          <cell r="AR21">
            <v>0</v>
          </cell>
          <cell r="AS21">
            <v>0</v>
          </cell>
          <cell r="AT21" t="str">
            <v>keine</v>
          </cell>
          <cell r="AV21" t="b">
            <v>0</v>
          </cell>
        </row>
        <row r="22">
          <cell r="X22">
            <v>0</v>
          </cell>
          <cell r="Y22">
            <v>0</v>
          </cell>
          <cell r="Z22" t="str">
            <v/>
          </cell>
          <cell r="AA22" t="e">
            <v>#VALUE!</v>
          </cell>
          <cell r="AB22">
            <v>0</v>
          </cell>
          <cell r="AC22">
            <v>0</v>
          </cell>
          <cell r="AD22" t="str">
            <v>einseitig</v>
          </cell>
          <cell r="AE22" t="str">
            <v/>
          </cell>
          <cell r="AF22">
            <v>0</v>
          </cell>
          <cell r="AG22" t="e">
            <v>#VALUE!</v>
          </cell>
          <cell r="AH22">
            <v>135</v>
          </cell>
          <cell r="AM22">
            <v>4</v>
          </cell>
          <cell r="AN22">
            <v>2</v>
          </cell>
          <cell r="AO22">
            <v>0</v>
          </cell>
          <cell r="AP22">
            <v>0</v>
          </cell>
          <cell r="AQ22">
            <v>2</v>
          </cell>
          <cell r="AR22">
            <v>0</v>
          </cell>
          <cell r="AS22">
            <v>0</v>
          </cell>
          <cell r="AT22" t="str">
            <v>keine</v>
          </cell>
          <cell r="AV22" t="b">
            <v>0</v>
          </cell>
        </row>
        <row r="23">
          <cell r="X23">
            <v>0</v>
          </cell>
          <cell r="Y23">
            <v>0</v>
          </cell>
          <cell r="Z23" t="str">
            <v/>
          </cell>
          <cell r="AA23" t="e">
            <v>#VALUE!</v>
          </cell>
          <cell r="AB23">
            <v>0</v>
          </cell>
          <cell r="AC23">
            <v>0</v>
          </cell>
          <cell r="AD23" t="str">
            <v>einseitig</v>
          </cell>
          <cell r="AE23" t="str">
            <v/>
          </cell>
          <cell r="AF23">
            <v>0</v>
          </cell>
          <cell r="AG23" t="e">
            <v>#VALUE!</v>
          </cell>
          <cell r="AH23">
            <v>135</v>
          </cell>
          <cell r="AM23">
            <v>4</v>
          </cell>
          <cell r="AN23">
            <v>2</v>
          </cell>
          <cell r="AO23">
            <v>0</v>
          </cell>
          <cell r="AP23">
            <v>0</v>
          </cell>
          <cell r="AQ23">
            <v>2</v>
          </cell>
          <cell r="AR23">
            <v>0</v>
          </cell>
          <cell r="AS23">
            <v>0</v>
          </cell>
          <cell r="AT23" t="str">
            <v>keine</v>
          </cell>
          <cell r="AV23" t="b">
            <v>0</v>
          </cell>
        </row>
        <row r="24">
          <cell r="X24">
            <v>0</v>
          </cell>
          <cell r="Y24">
            <v>0</v>
          </cell>
          <cell r="Z24" t="str">
            <v/>
          </cell>
          <cell r="AA24" t="e">
            <v>#VALUE!</v>
          </cell>
          <cell r="AB24">
            <v>0</v>
          </cell>
          <cell r="AC24">
            <v>0</v>
          </cell>
          <cell r="AD24" t="str">
            <v>einseitig</v>
          </cell>
          <cell r="AE24" t="str">
            <v/>
          </cell>
          <cell r="AF24">
            <v>0</v>
          </cell>
          <cell r="AG24" t="e">
            <v>#VALUE!</v>
          </cell>
          <cell r="AH24">
            <v>135</v>
          </cell>
          <cell r="AM24">
            <v>4</v>
          </cell>
          <cell r="AN24">
            <v>2</v>
          </cell>
          <cell r="AO24">
            <v>0</v>
          </cell>
          <cell r="AP24">
            <v>0</v>
          </cell>
          <cell r="AQ24">
            <v>2</v>
          </cell>
          <cell r="AR24">
            <v>0</v>
          </cell>
          <cell r="AS24">
            <v>0</v>
          </cell>
          <cell r="AT24" t="str">
            <v>keine</v>
          </cell>
          <cell r="AV24" t="b">
            <v>0</v>
          </cell>
        </row>
        <row r="25">
          <cell r="X25">
            <v>0</v>
          </cell>
          <cell r="Y25">
            <v>0</v>
          </cell>
          <cell r="Z25" t="str">
            <v/>
          </cell>
          <cell r="AA25" t="e">
            <v>#VALUE!</v>
          </cell>
          <cell r="AB25">
            <v>0</v>
          </cell>
          <cell r="AC25">
            <v>0</v>
          </cell>
          <cell r="AD25" t="str">
            <v>einseitig</v>
          </cell>
          <cell r="AE25" t="str">
            <v/>
          </cell>
          <cell r="AF25">
            <v>0</v>
          </cell>
          <cell r="AG25" t="e">
            <v>#VALUE!</v>
          </cell>
          <cell r="AH25">
            <v>135</v>
          </cell>
          <cell r="AM25">
            <v>4</v>
          </cell>
          <cell r="AN25">
            <v>2</v>
          </cell>
          <cell r="AO25">
            <v>0</v>
          </cell>
          <cell r="AP25">
            <v>0</v>
          </cell>
          <cell r="AQ25">
            <v>2</v>
          </cell>
          <cell r="AR25">
            <v>0</v>
          </cell>
          <cell r="AS25">
            <v>0</v>
          </cell>
          <cell r="AT25" t="str">
            <v>keine</v>
          </cell>
          <cell r="AV25" t="b">
            <v>0</v>
          </cell>
        </row>
      </sheetData>
      <sheetData sheetId="18">
        <row r="6">
          <cell r="X6">
            <v>0</v>
          </cell>
          <cell r="Y6">
            <v>0</v>
          </cell>
          <cell r="Z6" t="str">
            <v/>
          </cell>
          <cell r="AA6" t="e">
            <v>#VALUE!</v>
          </cell>
          <cell r="AB6">
            <v>0</v>
          </cell>
          <cell r="AC6">
            <v>0</v>
          </cell>
          <cell r="AD6" t="str">
            <v>einseitig</v>
          </cell>
          <cell r="AE6" t="str">
            <v/>
          </cell>
          <cell r="AF6">
            <v>0</v>
          </cell>
          <cell r="AG6" t="e">
            <v>#VALUE!</v>
          </cell>
          <cell r="AH6">
            <v>160</v>
          </cell>
          <cell r="AM6">
            <v>4</v>
          </cell>
          <cell r="AN6">
            <v>2</v>
          </cell>
          <cell r="AO6">
            <v>0</v>
          </cell>
          <cell r="AP6">
            <v>0</v>
          </cell>
          <cell r="AQ6">
            <v>2</v>
          </cell>
          <cell r="AR6">
            <v>0</v>
          </cell>
          <cell r="AS6">
            <v>0</v>
          </cell>
          <cell r="AT6" t="str">
            <v>keine</v>
          </cell>
          <cell r="AV6" t="b">
            <v>0</v>
          </cell>
        </row>
        <row r="7">
          <cell r="X7">
            <v>0</v>
          </cell>
          <cell r="Y7">
            <v>0</v>
          </cell>
          <cell r="Z7" t="str">
            <v/>
          </cell>
          <cell r="AA7" t="e">
            <v>#VALUE!</v>
          </cell>
          <cell r="AB7">
            <v>0</v>
          </cell>
          <cell r="AC7">
            <v>0</v>
          </cell>
          <cell r="AD7" t="str">
            <v>einseitig</v>
          </cell>
          <cell r="AE7" t="str">
            <v/>
          </cell>
          <cell r="AF7">
            <v>0</v>
          </cell>
          <cell r="AG7" t="e">
            <v>#VALUE!</v>
          </cell>
          <cell r="AH7">
            <v>160</v>
          </cell>
          <cell r="AM7">
            <v>4</v>
          </cell>
          <cell r="AN7">
            <v>2</v>
          </cell>
          <cell r="AO7">
            <v>0</v>
          </cell>
          <cell r="AP7">
            <v>0</v>
          </cell>
          <cell r="AQ7">
            <v>2</v>
          </cell>
          <cell r="AR7">
            <v>0</v>
          </cell>
          <cell r="AS7">
            <v>0</v>
          </cell>
          <cell r="AT7" t="str">
            <v>keine</v>
          </cell>
          <cell r="AV7" t="b">
            <v>0</v>
          </cell>
        </row>
        <row r="8">
          <cell r="X8">
            <v>0</v>
          </cell>
          <cell r="Y8">
            <v>0</v>
          </cell>
          <cell r="Z8" t="str">
            <v/>
          </cell>
          <cell r="AA8" t="e">
            <v>#VALUE!</v>
          </cell>
          <cell r="AB8">
            <v>0</v>
          </cell>
          <cell r="AC8">
            <v>0</v>
          </cell>
          <cell r="AD8" t="str">
            <v>einseitig</v>
          </cell>
          <cell r="AE8" t="str">
            <v/>
          </cell>
          <cell r="AF8">
            <v>0</v>
          </cell>
          <cell r="AG8" t="e">
            <v>#VALUE!</v>
          </cell>
          <cell r="AH8">
            <v>160</v>
          </cell>
          <cell r="AM8">
            <v>4</v>
          </cell>
          <cell r="AN8">
            <v>2</v>
          </cell>
          <cell r="AO8">
            <v>0</v>
          </cell>
          <cell r="AP8">
            <v>0</v>
          </cell>
          <cell r="AQ8">
            <v>2</v>
          </cell>
          <cell r="AR8">
            <v>0</v>
          </cell>
          <cell r="AS8">
            <v>0</v>
          </cell>
          <cell r="AT8" t="str">
            <v>keine</v>
          </cell>
          <cell r="AV8" t="b">
            <v>0</v>
          </cell>
        </row>
        <row r="9">
          <cell r="X9">
            <v>0</v>
          </cell>
          <cell r="Y9">
            <v>0</v>
          </cell>
          <cell r="Z9" t="str">
            <v/>
          </cell>
          <cell r="AA9" t="e">
            <v>#VALUE!</v>
          </cell>
          <cell r="AB9">
            <v>0</v>
          </cell>
          <cell r="AC9">
            <v>0</v>
          </cell>
          <cell r="AD9" t="str">
            <v>einseitig</v>
          </cell>
          <cell r="AE9" t="str">
            <v/>
          </cell>
          <cell r="AF9">
            <v>0</v>
          </cell>
          <cell r="AG9" t="e">
            <v>#VALUE!</v>
          </cell>
          <cell r="AH9">
            <v>160</v>
          </cell>
          <cell r="AM9">
            <v>4</v>
          </cell>
          <cell r="AN9">
            <v>2</v>
          </cell>
          <cell r="AO9">
            <v>0</v>
          </cell>
          <cell r="AP9">
            <v>0</v>
          </cell>
          <cell r="AQ9">
            <v>2</v>
          </cell>
          <cell r="AR9">
            <v>0</v>
          </cell>
          <cell r="AS9">
            <v>0</v>
          </cell>
          <cell r="AT9" t="str">
            <v>keine</v>
          </cell>
          <cell r="AV9" t="b">
            <v>0</v>
          </cell>
        </row>
        <row r="10">
          <cell r="X10">
            <v>0</v>
          </cell>
          <cell r="Y10">
            <v>0</v>
          </cell>
          <cell r="Z10" t="str">
            <v/>
          </cell>
          <cell r="AA10" t="e">
            <v>#VALUE!</v>
          </cell>
          <cell r="AB10">
            <v>0</v>
          </cell>
          <cell r="AC10">
            <v>0</v>
          </cell>
          <cell r="AD10" t="str">
            <v>einseitig</v>
          </cell>
          <cell r="AE10" t="str">
            <v/>
          </cell>
          <cell r="AF10">
            <v>0</v>
          </cell>
          <cell r="AG10" t="e">
            <v>#VALUE!</v>
          </cell>
          <cell r="AH10">
            <v>160</v>
          </cell>
          <cell r="AM10">
            <v>4</v>
          </cell>
          <cell r="AN10">
            <v>2</v>
          </cell>
          <cell r="AO10">
            <v>0</v>
          </cell>
          <cell r="AP10">
            <v>0</v>
          </cell>
          <cell r="AQ10">
            <v>2</v>
          </cell>
          <cell r="AR10">
            <v>0</v>
          </cell>
          <cell r="AS10">
            <v>0</v>
          </cell>
          <cell r="AT10" t="str">
            <v>keine</v>
          </cell>
          <cell r="AV10" t="b">
            <v>0</v>
          </cell>
        </row>
        <row r="11">
          <cell r="X11">
            <v>0</v>
          </cell>
          <cell r="Y11">
            <v>0</v>
          </cell>
          <cell r="Z11" t="str">
            <v/>
          </cell>
          <cell r="AA11" t="e">
            <v>#VALUE!</v>
          </cell>
          <cell r="AB11">
            <v>0</v>
          </cell>
          <cell r="AC11">
            <v>0</v>
          </cell>
          <cell r="AD11" t="str">
            <v>einseitig</v>
          </cell>
          <cell r="AE11" t="str">
            <v/>
          </cell>
          <cell r="AF11">
            <v>0</v>
          </cell>
          <cell r="AG11" t="e">
            <v>#VALUE!</v>
          </cell>
          <cell r="AH11">
            <v>160</v>
          </cell>
          <cell r="AM11">
            <v>4</v>
          </cell>
          <cell r="AN11">
            <v>2</v>
          </cell>
          <cell r="AO11">
            <v>0</v>
          </cell>
          <cell r="AP11">
            <v>0</v>
          </cell>
          <cell r="AQ11">
            <v>2</v>
          </cell>
          <cell r="AR11">
            <v>0</v>
          </cell>
          <cell r="AS11">
            <v>0</v>
          </cell>
          <cell r="AT11" t="str">
            <v>keine</v>
          </cell>
          <cell r="AV11" t="b">
            <v>0</v>
          </cell>
        </row>
        <row r="12">
          <cell r="X12">
            <v>0</v>
          </cell>
          <cell r="Y12">
            <v>0</v>
          </cell>
          <cell r="Z12" t="str">
            <v/>
          </cell>
          <cell r="AA12" t="e">
            <v>#VALUE!</v>
          </cell>
          <cell r="AB12">
            <v>0</v>
          </cell>
          <cell r="AC12">
            <v>0</v>
          </cell>
          <cell r="AD12" t="str">
            <v>einseitig</v>
          </cell>
          <cell r="AE12" t="str">
            <v/>
          </cell>
          <cell r="AF12">
            <v>0</v>
          </cell>
          <cell r="AG12" t="e">
            <v>#VALUE!</v>
          </cell>
          <cell r="AH12">
            <v>160</v>
          </cell>
          <cell r="AM12">
            <v>4</v>
          </cell>
          <cell r="AN12">
            <v>2</v>
          </cell>
          <cell r="AO12">
            <v>0</v>
          </cell>
          <cell r="AP12">
            <v>0</v>
          </cell>
          <cell r="AQ12">
            <v>2</v>
          </cell>
          <cell r="AR12">
            <v>0</v>
          </cell>
          <cell r="AS12">
            <v>0</v>
          </cell>
          <cell r="AT12" t="str">
            <v>keine</v>
          </cell>
          <cell r="AV12" t="b">
            <v>0</v>
          </cell>
        </row>
        <row r="13">
          <cell r="X13">
            <v>0</v>
          </cell>
          <cell r="Y13">
            <v>0</v>
          </cell>
          <cell r="Z13" t="str">
            <v/>
          </cell>
          <cell r="AA13" t="e">
            <v>#VALUE!</v>
          </cell>
          <cell r="AB13">
            <v>0</v>
          </cell>
          <cell r="AC13">
            <v>0</v>
          </cell>
          <cell r="AD13" t="str">
            <v>einseitig</v>
          </cell>
          <cell r="AE13" t="str">
            <v/>
          </cell>
          <cell r="AF13">
            <v>0</v>
          </cell>
          <cell r="AG13" t="e">
            <v>#VALUE!</v>
          </cell>
          <cell r="AH13">
            <v>160</v>
          </cell>
          <cell r="AM13">
            <v>4</v>
          </cell>
          <cell r="AN13">
            <v>2</v>
          </cell>
          <cell r="AO13">
            <v>0</v>
          </cell>
          <cell r="AP13">
            <v>0</v>
          </cell>
          <cell r="AQ13">
            <v>2</v>
          </cell>
          <cell r="AR13">
            <v>0</v>
          </cell>
          <cell r="AS13">
            <v>0</v>
          </cell>
          <cell r="AT13" t="str">
            <v>keine</v>
          </cell>
          <cell r="AV13" t="b">
            <v>0</v>
          </cell>
        </row>
        <row r="14">
          <cell r="X14">
            <v>0</v>
          </cell>
          <cell r="Y14">
            <v>0</v>
          </cell>
          <cell r="Z14" t="str">
            <v/>
          </cell>
          <cell r="AA14" t="e">
            <v>#VALUE!</v>
          </cell>
          <cell r="AB14">
            <v>0</v>
          </cell>
          <cell r="AC14">
            <v>0</v>
          </cell>
          <cell r="AD14" t="str">
            <v>einseitig</v>
          </cell>
          <cell r="AE14" t="str">
            <v/>
          </cell>
          <cell r="AF14">
            <v>0</v>
          </cell>
          <cell r="AG14" t="e">
            <v>#VALUE!</v>
          </cell>
          <cell r="AH14">
            <v>160</v>
          </cell>
          <cell r="AM14">
            <v>4</v>
          </cell>
          <cell r="AN14">
            <v>2</v>
          </cell>
          <cell r="AO14">
            <v>0</v>
          </cell>
          <cell r="AP14">
            <v>0</v>
          </cell>
          <cell r="AQ14">
            <v>2</v>
          </cell>
          <cell r="AR14">
            <v>0</v>
          </cell>
          <cell r="AS14">
            <v>0</v>
          </cell>
          <cell r="AT14" t="str">
            <v>keine</v>
          </cell>
          <cell r="AV14" t="b">
            <v>0</v>
          </cell>
        </row>
        <row r="15">
          <cell r="X15">
            <v>0</v>
          </cell>
          <cell r="Y15">
            <v>0</v>
          </cell>
          <cell r="Z15" t="str">
            <v/>
          </cell>
          <cell r="AA15" t="e">
            <v>#VALUE!</v>
          </cell>
          <cell r="AB15">
            <v>0</v>
          </cell>
          <cell r="AC15">
            <v>0</v>
          </cell>
          <cell r="AD15" t="str">
            <v>einseitig</v>
          </cell>
          <cell r="AE15" t="str">
            <v/>
          </cell>
          <cell r="AF15">
            <v>0</v>
          </cell>
          <cell r="AG15" t="e">
            <v>#VALUE!</v>
          </cell>
          <cell r="AH15">
            <v>160</v>
          </cell>
          <cell r="AM15">
            <v>4</v>
          </cell>
          <cell r="AN15">
            <v>2</v>
          </cell>
          <cell r="AO15">
            <v>0</v>
          </cell>
          <cell r="AP15">
            <v>0</v>
          </cell>
          <cell r="AQ15">
            <v>2</v>
          </cell>
          <cell r="AR15">
            <v>0</v>
          </cell>
          <cell r="AS15">
            <v>0</v>
          </cell>
          <cell r="AT15" t="str">
            <v>keine</v>
          </cell>
          <cell r="AV15" t="b">
            <v>0</v>
          </cell>
        </row>
        <row r="16">
          <cell r="X16">
            <v>0</v>
          </cell>
          <cell r="Y16">
            <v>0</v>
          </cell>
          <cell r="Z16" t="str">
            <v/>
          </cell>
          <cell r="AA16" t="e">
            <v>#VALUE!</v>
          </cell>
          <cell r="AB16">
            <v>0</v>
          </cell>
          <cell r="AC16">
            <v>0</v>
          </cell>
          <cell r="AD16" t="str">
            <v>einseitig</v>
          </cell>
          <cell r="AE16" t="str">
            <v/>
          </cell>
          <cell r="AF16">
            <v>0</v>
          </cell>
          <cell r="AG16" t="e">
            <v>#VALUE!</v>
          </cell>
          <cell r="AH16">
            <v>160</v>
          </cell>
          <cell r="AM16">
            <v>4</v>
          </cell>
          <cell r="AN16">
            <v>2</v>
          </cell>
          <cell r="AO16">
            <v>0</v>
          </cell>
          <cell r="AP16">
            <v>0</v>
          </cell>
          <cell r="AQ16">
            <v>2</v>
          </cell>
          <cell r="AR16">
            <v>0</v>
          </cell>
          <cell r="AS16">
            <v>0</v>
          </cell>
          <cell r="AT16" t="str">
            <v>keine</v>
          </cell>
          <cell r="AV16" t="b">
            <v>0</v>
          </cell>
        </row>
        <row r="17">
          <cell r="X17">
            <v>0</v>
          </cell>
          <cell r="Y17">
            <v>0</v>
          </cell>
          <cell r="Z17" t="str">
            <v/>
          </cell>
          <cell r="AA17" t="e">
            <v>#VALUE!</v>
          </cell>
          <cell r="AB17">
            <v>0</v>
          </cell>
          <cell r="AC17">
            <v>0</v>
          </cell>
          <cell r="AD17" t="str">
            <v>einseitig</v>
          </cell>
          <cell r="AE17" t="str">
            <v/>
          </cell>
          <cell r="AF17">
            <v>0</v>
          </cell>
          <cell r="AG17" t="e">
            <v>#VALUE!</v>
          </cell>
          <cell r="AH17">
            <v>160</v>
          </cell>
          <cell r="AM17">
            <v>4</v>
          </cell>
          <cell r="AN17">
            <v>2</v>
          </cell>
          <cell r="AO17">
            <v>0</v>
          </cell>
          <cell r="AP17">
            <v>0</v>
          </cell>
          <cell r="AQ17">
            <v>2</v>
          </cell>
          <cell r="AR17">
            <v>0</v>
          </cell>
          <cell r="AS17">
            <v>0</v>
          </cell>
          <cell r="AT17" t="str">
            <v>keine</v>
          </cell>
          <cell r="AV17" t="b">
            <v>0</v>
          </cell>
        </row>
        <row r="18">
          <cell r="X18">
            <v>0</v>
          </cell>
          <cell r="Y18">
            <v>0</v>
          </cell>
          <cell r="Z18" t="str">
            <v/>
          </cell>
          <cell r="AA18" t="e">
            <v>#VALUE!</v>
          </cell>
          <cell r="AB18">
            <v>0</v>
          </cell>
          <cell r="AC18">
            <v>0</v>
          </cell>
          <cell r="AD18" t="str">
            <v>einseitig</v>
          </cell>
          <cell r="AE18" t="str">
            <v/>
          </cell>
          <cell r="AF18">
            <v>0</v>
          </cell>
          <cell r="AG18" t="e">
            <v>#VALUE!</v>
          </cell>
          <cell r="AH18">
            <v>160</v>
          </cell>
          <cell r="AM18">
            <v>4</v>
          </cell>
          <cell r="AN18">
            <v>2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 t="str">
            <v>keine</v>
          </cell>
          <cell r="AV18" t="b">
            <v>0</v>
          </cell>
        </row>
        <row r="19">
          <cell r="X19">
            <v>0</v>
          </cell>
          <cell r="Y19">
            <v>0</v>
          </cell>
          <cell r="Z19" t="str">
            <v/>
          </cell>
          <cell r="AA19" t="e">
            <v>#VALUE!</v>
          </cell>
          <cell r="AB19">
            <v>0</v>
          </cell>
          <cell r="AC19">
            <v>0</v>
          </cell>
          <cell r="AD19" t="str">
            <v>einseitig</v>
          </cell>
          <cell r="AE19" t="str">
            <v/>
          </cell>
          <cell r="AF19">
            <v>0</v>
          </cell>
          <cell r="AG19" t="e">
            <v>#VALUE!</v>
          </cell>
          <cell r="AH19">
            <v>160</v>
          </cell>
          <cell r="AM19">
            <v>4</v>
          </cell>
          <cell r="AN19">
            <v>2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 t="str">
            <v>keine</v>
          </cell>
          <cell r="AV19" t="b">
            <v>0</v>
          </cell>
        </row>
        <row r="20">
          <cell r="X20">
            <v>0</v>
          </cell>
          <cell r="Y20">
            <v>0</v>
          </cell>
          <cell r="Z20" t="str">
            <v/>
          </cell>
          <cell r="AA20" t="e">
            <v>#VALUE!</v>
          </cell>
          <cell r="AB20">
            <v>0</v>
          </cell>
          <cell r="AC20">
            <v>0</v>
          </cell>
          <cell r="AD20" t="str">
            <v>einseitig</v>
          </cell>
          <cell r="AE20" t="str">
            <v/>
          </cell>
          <cell r="AF20">
            <v>0</v>
          </cell>
          <cell r="AG20" t="e">
            <v>#VALUE!</v>
          </cell>
          <cell r="AH20">
            <v>160</v>
          </cell>
          <cell r="AM20">
            <v>4</v>
          </cell>
          <cell r="AN20">
            <v>2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 t="str">
            <v>keine</v>
          </cell>
          <cell r="AV20" t="b">
            <v>0</v>
          </cell>
        </row>
        <row r="21">
          <cell r="X21">
            <v>0</v>
          </cell>
          <cell r="Y21">
            <v>0</v>
          </cell>
          <cell r="Z21" t="str">
            <v/>
          </cell>
          <cell r="AA21" t="e">
            <v>#VALUE!</v>
          </cell>
          <cell r="AB21">
            <v>0</v>
          </cell>
          <cell r="AC21">
            <v>0</v>
          </cell>
          <cell r="AD21" t="str">
            <v>einseitig</v>
          </cell>
          <cell r="AE21" t="str">
            <v/>
          </cell>
          <cell r="AF21">
            <v>0</v>
          </cell>
          <cell r="AG21" t="e">
            <v>#VALUE!</v>
          </cell>
          <cell r="AH21">
            <v>160</v>
          </cell>
          <cell r="AM21">
            <v>4</v>
          </cell>
          <cell r="AN21">
            <v>2</v>
          </cell>
          <cell r="AO21">
            <v>0</v>
          </cell>
          <cell r="AP21">
            <v>0</v>
          </cell>
          <cell r="AQ21">
            <v>2</v>
          </cell>
          <cell r="AR21">
            <v>0</v>
          </cell>
          <cell r="AS21">
            <v>0</v>
          </cell>
          <cell r="AT21" t="str">
            <v>keine</v>
          </cell>
          <cell r="AV21" t="b">
            <v>0</v>
          </cell>
        </row>
        <row r="22">
          <cell r="X22">
            <v>0</v>
          </cell>
          <cell r="Y22">
            <v>0</v>
          </cell>
          <cell r="Z22" t="str">
            <v/>
          </cell>
          <cell r="AA22" t="e">
            <v>#VALUE!</v>
          </cell>
          <cell r="AB22">
            <v>0</v>
          </cell>
          <cell r="AC22">
            <v>0</v>
          </cell>
          <cell r="AD22" t="str">
            <v>einseitig</v>
          </cell>
          <cell r="AE22" t="str">
            <v/>
          </cell>
          <cell r="AF22">
            <v>0</v>
          </cell>
          <cell r="AG22" t="e">
            <v>#VALUE!</v>
          </cell>
          <cell r="AH22">
            <v>160</v>
          </cell>
          <cell r="AM22">
            <v>4</v>
          </cell>
          <cell r="AN22">
            <v>2</v>
          </cell>
          <cell r="AO22">
            <v>0</v>
          </cell>
          <cell r="AP22">
            <v>0</v>
          </cell>
          <cell r="AQ22">
            <v>2</v>
          </cell>
          <cell r="AR22">
            <v>0</v>
          </cell>
          <cell r="AS22">
            <v>0</v>
          </cell>
          <cell r="AT22" t="str">
            <v>keine</v>
          </cell>
          <cell r="AV22" t="b">
            <v>0</v>
          </cell>
        </row>
        <row r="23">
          <cell r="X23">
            <v>0</v>
          </cell>
          <cell r="Y23">
            <v>0</v>
          </cell>
          <cell r="Z23" t="str">
            <v/>
          </cell>
          <cell r="AA23" t="e">
            <v>#VALUE!</v>
          </cell>
          <cell r="AB23">
            <v>0</v>
          </cell>
          <cell r="AC23">
            <v>0</v>
          </cell>
          <cell r="AD23" t="str">
            <v>einseitig</v>
          </cell>
          <cell r="AE23" t="str">
            <v/>
          </cell>
          <cell r="AF23">
            <v>0</v>
          </cell>
          <cell r="AG23" t="e">
            <v>#VALUE!</v>
          </cell>
          <cell r="AH23">
            <v>160</v>
          </cell>
          <cell r="AM23">
            <v>4</v>
          </cell>
          <cell r="AN23">
            <v>2</v>
          </cell>
          <cell r="AO23">
            <v>0</v>
          </cell>
          <cell r="AP23">
            <v>0</v>
          </cell>
          <cell r="AQ23">
            <v>2</v>
          </cell>
          <cell r="AR23">
            <v>0</v>
          </cell>
          <cell r="AS23">
            <v>0</v>
          </cell>
          <cell r="AT23" t="str">
            <v>keine</v>
          </cell>
          <cell r="AV23" t="b">
            <v>0</v>
          </cell>
        </row>
        <row r="24">
          <cell r="X24">
            <v>0</v>
          </cell>
          <cell r="Y24">
            <v>0</v>
          </cell>
          <cell r="Z24" t="str">
            <v/>
          </cell>
          <cell r="AA24" t="e">
            <v>#VALUE!</v>
          </cell>
          <cell r="AB24">
            <v>0</v>
          </cell>
          <cell r="AC24">
            <v>0</v>
          </cell>
          <cell r="AD24" t="str">
            <v>einseitig</v>
          </cell>
          <cell r="AE24" t="str">
            <v/>
          </cell>
          <cell r="AF24">
            <v>0</v>
          </cell>
          <cell r="AG24" t="e">
            <v>#VALUE!</v>
          </cell>
          <cell r="AH24">
            <v>160</v>
          </cell>
          <cell r="AM24">
            <v>4</v>
          </cell>
          <cell r="AN24">
            <v>2</v>
          </cell>
          <cell r="AO24">
            <v>0</v>
          </cell>
          <cell r="AP24">
            <v>0</v>
          </cell>
          <cell r="AQ24">
            <v>2</v>
          </cell>
          <cell r="AR24">
            <v>0</v>
          </cell>
          <cell r="AS24">
            <v>0</v>
          </cell>
          <cell r="AT24" t="str">
            <v>keine</v>
          </cell>
          <cell r="AV24" t="b">
            <v>0</v>
          </cell>
        </row>
        <row r="25">
          <cell r="X25">
            <v>0</v>
          </cell>
          <cell r="Y25">
            <v>0</v>
          </cell>
          <cell r="Z25" t="str">
            <v/>
          </cell>
          <cell r="AA25" t="e">
            <v>#VALUE!</v>
          </cell>
          <cell r="AB25">
            <v>0</v>
          </cell>
          <cell r="AC25">
            <v>0</v>
          </cell>
          <cell r="AD25" t="str">
            <v>einseitig</v>
          </cell>
          <cell r="AE25" t="str">
            <v/>
          </cell>
          <cell r="AF25">
            <v>0</v>
          </cell>
          <cell r="AG25" t="e">
            <v>#VALUE!</v>
          </cell>
          <cell r="AH25">
            <v>160</v>
          </cell>
          <cell r="AM25">
            <v>4</v>
          </cell>
          <cell r="AN25">
            <v>2</v>
          </cell>
          <cell r="AO25">
            <v>0</v>
          </cell>
          <cell r="AP25">
            <v>0</v>
          </cell>
          <cell r="AQ25">
            <v>2</v>
          </cell>
          <cell r="AR25">
            <v>0</v>
          </cell>
          <cell r="AS25">
            <v>0</v>
          </cell>
          <cell r="AT25" t="str">
            <v>keine</v>
          </cell>
          <cell r="AV25" t="b">
            <v>0</v>
          </cell>
        </row>
      </sheetData>
      <sheetData sheetId="19">
        <row r="6">
          <cell r="X6">
            <v>0</v>
          </cell>
          <cell r="Y6">
            <v>0</v>
          </cell>
          <cell r="Z6" t="str">
            <v/>
          </cell>
          <cell r="AA6" t="e">
            <v>#VALUE!</v>
          </cell>
          <cell r="AB6">
            <v>0</v>
          </cell>
          <cell r="AC6">
            <v>0</v>
          </cell>
          <cell r="AD6" t="str">
            <v>einseitig</v>
          </cell>
          <cell r="AE6" t="str">
            <v/>
          </cell>
          <cell r="AF6">
            <v>0</v>
          </cell>
          <cell r="AG6" t="e">
            <v>#VALUE!</v>
          </cell>
          <cell r="AH6">
            <v>90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4</v>
          </cell>
          <cell r="AN6">
            <v>2</v>
          </cell>
          <cell r="AO6">
            <v>0</v>
          </cell>
          <cell r="AP6">
            <v>0</v>
          </cell>
          <cell r="AQ6">
            <v>2</v>
          </cell>
          <cell r="AR6">
            <v>0</v>
          </cell>
          <cell r="AS6">
            <v>0</v>
          </cell>
          <cell r="AT6" t="str">
            <v>keine</v>
          </cell>
          <cell r="AV6" t="b">
            <v>0</v>
          </cell>
        </row>
        <row r="7">
          <cell r="X7">
            <v>0</v>
          </cell>
          <cell r="Y7">
            <v>0</v>
          </cell>
          <cell r="Z7" t="str">
            <v/>
          </cell>
          <cell r="AA7" t="e">
            <v>#VALUE!</v>
          </cell>
          <cell r="AB7">
            <v>0</v>
          </cell>
          <cell r="AC7">
            <v>0</v>
          </cell>
          <cell r="AD7" t="str">
            <v>einseitig</v>
          </cell>
          <cell r="AE7" t="str">
            <v/>
          </cell>
          <cell r="AF7">
            <v>0</v>
          </cell>
          <cell r="AG7" t="e">
            <v>#VALUE!</v>
          </cell>
          <cell r="AH7">
            <v>90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4</v>
          </cell>
          <cell r="AN7">
            <v>2</v>
          </cell>
          <cell r="AO7">
            <v>0</v>
          </cell>
          <cell r="AP7">
            <v>0</v>
          </cell>
          <cell r="AQ7">
            <v>2</v>
          </cell>
          <cell r="AR7">
            <v>0</v>
          </cell>
          <cell r="AS7">
            <v>0</v>
          </cell>
          <cell r="AT7" t="str">
            <v>keine</v>
          </cell>
          <cell r="AV7" t="b">
            <v>0</v>
          </cell>
        </row>
        <row r="8">
          <cell r="X8">
            <v>0</v>
          </cell>
          <cell r="Y8">
            <v>0</v>
          </cell>
          <cell r="Z8" t="str">
            <v/>
          </cell>
          <cell r="AA8" t="e">
            <v>#VALUE!</v>
          </cell>
          <cell r="AB8">
            <v>0</v>
          </cell>
          <cell r="AC8">
            <v>0</v>
          </cell>
          <cell r="AD8" t="str">
            <v>einseitig</v>
          </cell>
          <cell r="AE8" t="str">
            <v/>
          </cell>
          <cell r="AF8">
            <v>0</v>
          </cell>
          <cell r="AG8" t="e">
            <v>#VALUE!</v>
          </cell>
          <cell r="AH8">
            <v>90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4</v>
          </cell>
          <cell r="AN8">
            <v>2</v>
          </cell>
          <cell r="AO8">
            <v>0</v>
          </cell>
          <cell r="AP8">
            <v>0</v>
          </cell>
          <cell r="AQ8">
            <v>2</v>
          </cell>
          <cell r="AR8">
            <v>0</v>
          </cell>
          <cell r="AS8">
            <v>0</v>
          </cell>
          <cell r="AT8" t="str">
            <v>keine</v>
          </cell>
          <cell r="AV8" t="b">
            <v>0</v>
          </cell>
        </row>
        <row r="9">
          <cell r="X9">
            <v>0</v>
          </cell>
          <cell r="Y9">
            <v>0</v>
          </cell>
          <cell r="Z9" t="str">
            <v/>
          </cell>
          <cell r="AA9" t="e">
            <v>#VALUE!</v>
          </cell>
          <cell r="AB9">
            <v>0</v>
          </cell>
          <cell r="AC9">
            <v>0</v>
          </cell>
          <cell r="AD9" t="str">
            <v>einseitig</v>
          </cell>
          <cell r="AE9" t="str">
            <v/>
          </cell>
          <cell r="AF9">
            <v>0</v>
          </cell>
          <cell r="AG9" t="e">
            <v>#VALUE!</v>
          </cell>
          <cell r="AH9">
            <v>90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4</v>
          </cell>
          <cell r="AN9">
            <v>2</v>
          </cell>
          <cell r="AO9">
            <v>0</v>
          </cell>
          <cell r="AP9">
            <v>0</v>
          </cell>
          <cell r="AQ9">
            <v>2</v>
          </cell>
          <cell r="AR9">
            <v>0</v>
          </cell>
          <cell r="AS9">
            <v>0</v>
          </cell>
          <cell r="AT9" t="str">
            <v>keine</v>
          </cell>
          <cell r="AV9" t="b">
            <v>0</v>
          </cell>
        </row>
        <row r="10">
          <cell r="X10">
            <v>0</v>
          </cell>
          <cell r="Y10">
            <v>0</v>
          </cell>
          <cell r="Z10" t="str">
            <v/>
          </cell>
          <cell r="AA10" t="e">
            <v>#VALUE!</v>
          </cell>
          <cell r="AB10">
            <v>0</v>
          </cell>
          <cell r="AC10">
            <v>0</v>
          </cell>
          <cell r="AD10" t="str">
            <v>einseitig</v>
          </cell>
          <cell r="AE10" t="str">
            <v/>
          </cell>
          <cell r="AF10">
            <v>0</v>
          </cell>
          <cell r="AG10" t="e">
            <v>#VALUE!</v>
          </cell>
          <cell r="AH10">
            <v>90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4</v>
          </cell>
          <cell r="AN10">
            <v>2</v>
          </cell>
          <cell r="AO10">
            <v>0</v>
          </cell>
          <cell r="AP10">
            <v>0</v>
          </cell>
          <cell r="AQ10">
            <v>2</v>
          </cell>
          <cell r="AR10">
            <v>0</v>
          </cell>
          <cell r="AS10">
            <v>0</v>
          </cell>
          <cell r="AT10" t="str">
            <v>keine</v>
          </cell>
          <cell r="AV10" t="b">
            <v>0</v>
          </cell>
        </row>
        <row r="11">
          <cell r="X11">
            <v>0</v>
          </cell>
          <cell r="Y11">
            <v>0</v>
          </cell>
          <cell r="Z11" t="str">
            <v/>
          </cell>
          <cell r="AA11" t="e">
            <v>#VALUE!</v>
          </cell>
          <cell r="AB11">
            <v>0</v>
          </cell>
          <cell r="AC11">
            <v>0</v>
          </cell>
          <cell r="AD11" t="str">
            <v>einseitig</v>
          </cell>
          <cell r="AE11" t="str">
            <v/>
          </cell>
          <cell r="AF11">
            <v>0</v>
          </cell>
          <cell r="AG11" t="e">
            <v>#VALUE!</v>
          </cell>
          <cell r="AH11">
            <v>90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4</v>
          </cell>
          <cell r="AN11">
            <v>2</v>
          </cell>
          <cell r="AO11">
            <v>0</v>
          </cell>
          <cell r="AP11">
            <v>0</v>
          </cell>
          <cell r="AQ11">
            <v>2</v>
          </cell>
          <cell r="AR11">
            <v>0</v>
          </cell>
          <cell r="AS11">
            <v>0</v>
          </cell>
          <cell r="AT11" t="str">
            <v>keine</v>
          </cell>
          <cell r="AV11" t="b">
            <v>0</v>
          </cell>
        </row>
        <row r="12">
          <cell r="X12">
            <v>0</v>
          </cell>
          <cell r="Y12">
            <v>0</v>
          </cell>
          <cell r="Z12" t="str">
            <v/>
          </cell>
          <cell r="AA12" t="e">
            <v>#VALUE!</v>
          </cell>
          <cell r="AB12">
            <v>0</v>
          </cell>
          <cell r="AC12">
            <v>0</v>
          </cell>
          <cell r="AD12" t="str">
            <v>einseitig</v>
          </cell>
          <cell r="AE12" t="str">
            <v/>
          </cell>
          <cell r="AF12">
            <v>0</v>
          </cell>
          <cell r="AG12" t="e">
            <v>#VALUE!</v>
          </cell>
          <cell r="AH12">
            <v>90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4</v>
          </cell>
          <cell r="AN12">
            <v>2</v>
          </cell>
          <cell r="AO12">
            <v>0</v>
          </cell>
          <cell r="AP12">
            <v>0</v>
          </cell>
          <cell r="AQ12">
            <v>2</v>
          </cell>
          <cell r="AR12">
            <v>0</v>
          </cell>
          <cell r="AS12">
            <v>0</v>
          </cell>
          <cell r="AT12" t="str">
            <v>keine</v>
          </cell>
          <cell r="AV12" t="b">
            <v>0</v>
          </cell>
        </row>
        <row r="13">
          <cell r="X13">
            <v>0</v>
          </cell>
          <cell r="Y13">
            <v>0</v>
          </cell>
          <cell r="Z13" t="str">
            <v/>
          </cell>
          <cell r="AA13" t="e">
            <v>#VALUE!</v>
          </cell>
          <cell r="AB13">
            <v>0</v>
          </cell>
          <cell r="AC13">
            <v>0</v>
          </cell>
          <cell r="AD13" t="str">
            <v>einseitig</v>
          </cell>
          <cell r="AE13" t="str">
            <v/>
          </cell>
          <cell r="AF13">
            <v>0</v>
          </cell>
          <cell r="AG13" t="e">
            <v>#VALUE!</v>
          </cell>
          <cell r="AH13">
            <v>90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4</v>
          </cell>
          <cell r="AN13">
            <v>2</v>
          </cell>
          <cell r="AO13">
            <v>0</v>
          </cell>
          <cell r="AP13">
            <v>0</v>
          </cell>
          <cell r="AQ13">
            <v>2</v>
          </cell>
          <cell r="AR13">
            <v>0</v>
          </cell>
          <cell r="AS13">
            <v>0</v>
          </cell>
          <cell r="AT13" t="str">
            <v>keine</v>
          </cell>
          <cell r="AV13" t="b">
            <v>0</v>
          </cell>
        </row>
        <row r="14">
          <cell r="X14">
            <v>0</v>
          </cell>
          <cell r="Y14">
            <v>0</v>
          </cell>
          <cell r="Z14" t="str">
            <v/>
          </cell>
          <cell r="AA14" t="e">
            <v>#VALUE!</v>
          </cell>
          <cell r="AB14">
            <v>0</v>
          </cell>
          <cell r="AC14">
            <v>0</v>
          </cell>
          <cell r="AD14" t="str">
            <v>einseitig</v>
          </cell>
          <cell r="AE14" t="str">
            <v/>
          </cell>
          <cell r="AF14">
            <v>0</v>
          </cell>
          <cell r="AG14" t="e">
            <v>#VALUE!</v>
          </cell>
          <cell r="AH14">
            <v>90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4</v>
          </cell>
          <cell r="AN14">
            <v>2</v>
          </cell>
          <cell r="AO14">
            <v>0</v>
          </cell>
          <cell r="AP14">
            <v>0</v>
          </cell>
          <cell r="AQ14">
            <v>2</v>
          </cell>
          <cell r="AR14">
            <v>0</v>
          </cell>
          <cell r="AS14">
            <v>0</v>
          </cell>
          <cell r="AT14" t="str">
            <v>keine</v>
          </cell>
          <cell r="AV14" t="b">
            <v>0</v>
          </cell>
        </row>
        <row r="15">
          <cell r="X15">
            <v>0</v>
          </cell>
          <cell r="Y15">
            <v>0</v>
          </cell>
          <cell r="Z15" t="str">
            <v/>
          </cell>
          <cell r="AA15" t="e">
            <v>#VALUE!</v>
          </cell>
          <cell r="AB15">
            <v>0</v>
          </cell>
          <cell r="AC15">
            <v>0</v>
          </cell>
          <cell r="AD15" t="str">
            <v>einseitig</v>
          </cell>
          <cell r="AE15" t="str">
            <v/>
          </cell>
          <cell r="AF15">
            <v>0</v>
          </cell>
          <cell r="AG15" t="e">
            <v>#VALUE!</v>
          </cell>
          <cell r="AH15">
            <v>90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4</v>
          </cell>
          <cell r="AN15">
            <v>2</v>
          </cell>
          <cell r="AO15">
            <v>0</v>
          </cell>
          <cell r="AP15">
            <v>0</v>
          </cell>
          <cell r="AQ15">
            <v>2</v>
          </cell>
          <cell r="AR15">
            <v>0</v>
          </cell>
          <cell r="AS15">
            <v>0</v>
          </cell>
          <cell r="AT15" t="str">
            <v>keine</v>
          </cell>
          <cell r="AV15" t="b">
            <v>0</v>
          </cell>
        </row>
        <row r="16">
          <cell r="X16">
            <v>0</v>
          </cell>
          <cell r="Y16">
            <v>0</v>
          </cell>
          <cell r="Z16" t="str">
            <v/>
          </cell>
          <cell r="AA16" t="e">
            <v>#VALUE!</v>
          </cell>
          <cell r="AB16">
            <v>0</v>
          </cell>
          <cell r="AC16">
            <v>0</v>
          </cell>
          <cell r="AD16" t="str">
            <v>einseitig</v>
          </cell>
          <cell r="AE16" t="str">
            <v/>
          </cell>
          <cell r="AF16">
            <v>0</v>
          </cell>
          <cell r="AG16" t="e">
            <v>#VALUE!</v>
          </cell>
          <cell r="AH16">
            <v>90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4</v>
          </cell>
          <cell r="AN16">
            <v>2</v>
          </cell>
          <cell r="AO16">
            <v>0</v>
          </cell>
          <cell r="AP16">
            <v>0</v>
          </cell>
          <cell r="AQ16">
            <v>2</v>
          </cell>
          <cell r="AR16">
            <v>0</v>
          </cell>
          <cell r="AS16">
            <v>0</v>
          </cell>
          <cell r="AT16" t="str">
            <v>keine</v>
          </cell>
          <cell r="AV16" t="b">
            <v>0</v>
          </cell>
        </row>
        <row r="17">
          <cell r="X17">
            <v>0</v>
          </cell>
          <cell r="Y17">
            <v>0</v>
          </cell>
          <cell r="Z17" t="str">
            <v/>
          </cell>
          <cell r="AA17" t="e">
            <v>#VALUE!</v>
          </cell>
          <cell r="AB17">
            <v>0</v>
          </cell>
          <cell r="AC17">
            <v>0</v>
          </cell>
          <cell r="AD17" t="str">
            <v>einseitig</v>
          </cell>
          <cell r="AE17" t="str">
            <v/>
          </cell>
          <cell r="AF17">
            <v>0</v>
          </cell>
          <cell r="AG17" t="e">
            <v>#VALUE!</v>
          </cell>
          <cell r="AH17">
            <v>90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4</v>
          </cell>
          <cell r="AN17">
            <v>2</v>
          </cell>
          <cell r="AO17">
            <v>0</v>
          </cell>
          <cell r="AP17">
            <v>0</v>
          </cell>
          <cell r="AQ17">
            <v>2</v>
          </cell>
          <cell r="AR17">
            <v>0</v>
          </cell>
          <cell r="AS17">
            <v>0</v>
          </cell>
          <cell r="AT17" t="str">
            <v>keine</v>
          </cell>
          <cell r="AV17" t="b">
            <v>0</v>
          </cell>
        </row>
        <row r="18">
          <cell r="X18">
            <v>0</v>
          </cell>
          <cell r="Y18">
            <v>0</v>
          </cell>
          <cell r="Z18" t="str">
            <v/>
          </cell>
          <cell r="AA18" t="e">
            <v>#VALUE!</v>
          </cell>
          <cell r="AB18">
            <v>0</v>
          </cell>
          <cell r="AC18">
            <v>0</v>
          </cell>
          <cell r="AD18" t="str">
            <v>einseitig</v>
          </cell>
          <cell r="AE18" t="str">
            <v/>
          </cell>
          <cell r="AF18">
            <v>0</v>
          </cell>
          <cell r="AG18" t="e">
            <v>#VALUE!</v>
          </cell>
          <cell r="AH18">
            <v>90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4</v>
          </cell>
          <cell r="AN18">
            <v>2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 t="str">
            <v>keine</v>
          </cell>
          <cell r="AV18" t="b">
            <v>0</v>
          </cell>
        </row>
        <row r="19">
          <cell r="X19">
            <v>0</v>
          </cell>
          <cell r="Y19">
            <v>0</v>
          </cell>
          <cell r="Z19" t="str">
            <v/>
          </cell>
          <cell r="AA19" t="e">
            <v>#VALUE!</v>
          </cell>
          <cell r="AB19">
            <v>0</v>
          </cell>
          <cell r="AC19">
            <v>0</v>
          </cell>
          <cell r="AD19" t="str">
            <v>einseitig</v>
          </cell>
          <cell r="AE19" t="str">
            <v/>
          </cell>
          <cell r="AF19">
            <v>0</v>
          </cell>
          <cell r="AG19" t="e">
            <v>#VALUE!</v>
          </cell>
          <cell r="AH19">
            <v>90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4</v>
          </cell>
          <cell r="AN19">
            <v>2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 t="str">
            <v>keine</v>
          </cell>
          <cell r="AV19" t="b">
            <v>0</v>
          </cell>
        </row>
        <row r="20">
          <cell r="X20">
            <v>0</v>
          </cell>
          <cell r="Y20">
            <v>0</v>
          </cell>
          <cell r="Z20" t="str">
            <v/>
          </cell>
          <cell r="AA20" t="e">
            <v>#VALUE!</v>
          </cell>
          <cell r="AB20">
            <v>0</v>
          </cell>
          <cell r="AC20">
            <v>0</v>
          </cell>
          <cell r="AD20" t="str">
            <v>einseitig</v>
          </cell>
          <cell r="AE20" t="str">
            <v/>
          </cell>
          <cell r="AF20">
            <v>0</v>
          </cell>
          <cell r="AG20" t="e">
            <v>#VALUE!</v>
          </cell>
          <cell r="AH20">
            <v>90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4</v>
          </cell>
          <cell r="AN20">
            <v>2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 t="str">
            <v>keine</v>
          </cell>
          <cell r="AV20" t="b">
            <v>0</v>
          </cell>
        </row>
        <row r="21">
          <cell r="X21">
            <v>0</v>
          </cell>
          <cell r="Y21">
            <v>0</v>
          </cell>
          <cell r="Z21" t="str">
            <v/>
          </cell>
          <cell r="AA21" t="e">
            <v>#VALUE!</v>
          </cell>
          <cell r="AB21">
            <v>0</v>
          </cell>
          <cell r="AC21">
            <v>0</v>
          </cell>
          <cell r="AD21" t="str">
            <v>einseitig</v>
          </cell>
          <cell r="AE21" t="str">
            <v/>
          </cell>
          <cell r="AF21">
            <v>0</v>
          </cell>
          <cell r="AG21" t="e">
            <v>#VALUE!</v>
          </cell>
          <cell r="AH21">
            <v>90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4</v>
          </cell>
          <cell r="AN21">
            <v>2</v>
          </cell>
          <cell r="AO21">
            <v>0</v>
          </cell>
          <cell r="AP21">
            <v>0</v>
          </cell>
          <cell r="AQ21">
            <v>2</v>
          </cell>
          <cell r="AR21">
            <v>0</v>
          </cell>
          <cell r="AS21">
            <v>0</v>
          </cell>
          <cell r="AT21" t="str">
            <v>keine</v>
          </cell>
          <cell r="AV21" t="b">
            <v>0</v>
          </cell>
        </row>
        <row r="22">
          <cell r="X22">
            <v>0</v>
          </cell>
          <cell r="Y22">
            <v>0</v>
          </cell>
          <cell r="Z22" t="str">
            <v/>
          </cell>
          <cell r="AA22" t="e">
            <v>#VALUE!</v>
          </cell>
          <cell r="AB22">
            <v>0</v>
          </cell>
          <cell r="AC22">
            <v>0</v>
          </cell>
          <cell r="AD22" t="str">
            <v>einseitig</v>
          </cell>
          <cell r="AE22" t="str">
            <v/>
          </cell>
          <cell r="AF22">
            <v>0</v>
          </cell>
          <cell r="AG22" t="e">
            <v>#VALUE!</v>
          </cell>
          <cell r="AH22">
            <v>90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4</v>
          </cell>
          <cell r="AN22">
            <v>2</v>
          </cell>
          <cell r="AO22">
            <v>0</v>
          </cell>
          <cell r="AP22">
            <v>0</v>
          </cell>
          <cell r="AQ22">
            <v>2</v>
          </cell>
          <cell r="AR22">
            <v>0</v>
          </cell>
          <cell r="AS22">
            <v>0</v>
          </cell>
          <cell r="AT22" t="str">
            <v>keine</v>
          </cell>
          <cell r="AV22" t="b">
            <v>0</v>
          </cell>
        </row>
        <row r="23">
          <cell r="X23">
            <v>0</v>
          </cell>
          <cell r="Y23">
            <v>0</v>
          </cell>
          <cell r="Z23" t="str">
            <v/>
          </cell>
          <cell r="AA23" t="e">
            <v>#VALUE!</v>
          </cell>
          <cell r="AB23">
            <v>0</v>
          </cell>
          <cell r="AC23">
            <v>0</v>
          </cell>
          <cell r="AD23" t="str">
            <v>einseitig</v>
          </cell>
          <cell r="AE23" t="str">
            <v/>
          </cell>
          <cell r="AF23">
            <v>0</v>
          </cell>
          <cell r="AG23" t="e">
            <v>#VALUE!</v>
          </cell>
          <cell r="AH23">
            <v>90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4</v>
          </cell>
          <cell r="AN23">
            <v>2</v>
          </cell>
          <cell r="AO23">
            <v>0</v>
          </cell>
          <cell r="AP23">
            <v>0</v>
          </cell>
          <cell r="AQ23">
            <v>2</v>
          </cell>
          <cell r="AR23">
            <v>0</v>
          </cell>
          <cell r="AS23">
            <v>0</v>
          </cell>
          <cell r="AT23" t="str">
            <v>keine</v>
          </cell>
          <cell r="AV23" t="b">
            <v>0</v>
          </cell>
        </row>
        <row r="24">
          <cell r="X24">
            <v>0</v>
          </cell>
          <cell r="Y24">
            <v>0</v>
          </cell>
          <cell r="Z24" t="str">
            <v/>
          </cell>
          <cell r="AA24" t="e">
            <v>#VALUE!</v>
          </cell>
          <cell r="AB24">
            <v>0</v>
          </cell>
          <cell r="AC24">
            <v>0</v>
          </cell>
          <cell r="AD24" t="str">
            <v>einseitig</v>
          </cell>
          <cell r="AE24" t="str">
            <v/>
          </cell>
          <cell r="AF24">
            <v>0</v>
          </cell>
          <cell r="AG24" t="e">
            <v>#VALUE!</v>
          </cell>
          <cell r="AH24">
            <v>90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4</v>
          </cell>
          <cell r="AN24">
            <v>2</v>
          </cell>
          <cell r="AO24">
            <v>0</v>
          </cell>
          <cell r="AP24">
            <v>0</v>
          </cell>
          <cell r="AQ24">
            <v>2</v>
          </cell>
          <cell r="AR24">
            <v>0</v>
          </cell>
          <cell r="AS24">
            <v>0</v>
          </cell>
          <cell r="AT24" t="str">
            <v>keine</v>
          </cell>
          <cell r="AV24" t="b">
            <v>0</v>
          </cell>
        </row>
        <row r="25">
          <cell r="X25">
            <v>0</v>
          </cell>
          <cell r="Y25">
            <v>0</v>
          </cell>
          <cell r="Z25" t="str">
            <v/>
          </cell>
          <cell r="AA25" t="e">
            <v>#VALUE!</v>
          </cell>
          <cell r="AB25">
            <v>0</v>
          </cell>
          <cell r="AC25">
            <v>0</v>
          </cell>
          <cell r="AD25" t="str">
            <v>einseitig</v>
          </cell>
          <cell r="AE25" t="str">
            <v/>
          </cell>
          <cell r="AF25">
            <v>0</v>
          </cell>
          <cell r="AG25" t="e">
            <v>#VALUE!</v>
          </cell>
          <cell r="AH25">
            <v>90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4</v>
          </cell>
          <cell r="AN25">
            <v>2</v>
          </cell>
          <cell r="AO25">
            <v>0</v>
          </cell>
          <cell r="AP25">
            <v>0</v>
          </cell>
          <cell r="AQ25">
            <v>2</v>
          </cell>
          <cell r="AR25">
            <v>0</v>
          </cell>
          <cell r="AS25">
            <v>0</v>
          </cell>
          <cell r="AT25" t="str">
            <v>keine</v>
          </cell>
          <cell r="AV25" t="b">
            <v>0</v>
          </cell>
        </row>
      </sheetData>
      <sheetData sheetId="20">
        <row r="6">
          <cell r="X6">
            <v>0</v>
          </cell>
          <cell r="Y6">
            <v>0</v>
          </cell>
          <cell r="Z6" t="str">
            <v/>
          </cell>
          <cell r="AA6" t="e">
            <v>#VALUE!</v>
          </cell>
          <cell r="AB6">
            <v>0</v>
          </cell>
          <cell r="AC6" t="str">
            <v>Alu-Blech Pe 100 2.0mm</v>
          </cell>
          <cell r="AD6" t="str">
            <v>einseitig</v>
          </cell>
          <cell r="AE6" t="str">
            <v>RAL 9016 HWF MT</v>
          </cell>
          <cell r="AF6">
            <v>0</v>
          </cell>
          <cell r="AG6">
            <v>-1.6</v>
          </cell>
          <cell r="AH6">
            <v>0</v>
          </cell>
          <cell r="AI6">
            <v>0</v>
          </cell>
          <cell r="AM6">
            <v>4</v>
          </cell>
          <cell r="AN6">
            <v>2</v>
          </cell>
          <cell r="AO6">
            <v>0</v>
          </cell>
          <cell r="AP6">
            <v>0</v>
          </cell>
          <cell r="AQ6">
            <v>2</v>
          </cell>
          <cell r="AR6">
            <v>0</v>
          </cell>
          <cell r="AS6">
            <v>0</v>
          </cell>
          <cell r="AT6" t="str">
            <v>Plan 201</v>
          </cell>
          <cell r="AV6" t="b">
            <v>0</v>
          </cell>
        </row>
        <row r="7">
          <cell r="X7">
            <v>0</v>
          </cell>
          <cell r="Y7">
            <v>0</v>
          </cell>
          <cell r="Z7" t="str">
            <v/>
          </cell>
          <cell r="AA7" t="e">
            <v>#VALUE!</v>
          </cell>
          <cell r="AB7">
            <v>0</v>
          </cell>
          <cell r="AC7" t="str">
            <v>Alu-Blech Pe 100 2.0mm</v>
          </cell>
          <cell r="AD7" t="str">
            <v>einseitig</v>
          </cell>
          <cell r="AE7" t="str">
            <v>RAL 9016 HWF MT</v>
          </cell>
          <cell r="AF7">
            <v>0</v>
          </cell>
          <cell r="AG7">
            <v>-1.6</v>
          </cell>
          <cell r="AH7">
            <v>0</v>
          </cell>
          <cell r="AI7">
            <v>0</v>
          </cell>
          <cell r="AM7">
            <v>4</v>
          </cell>
          <cell r="AN7">
            <v>2</v>
          </cell>
          <cell r="AO7">
            <v>0</v>
          </cell>
          <cell r="AP7">
            <v>0</v>
          </cell>
          <cell r="AQ7">
            <v>2</v>
          </cell>
          <cell r="AR7">
            <v>0</v>
          </cell>
          <cell r="AS7">
            <v>0</v>
          </cell>
          <cell r="AT7" t="str">
            <v>Plan 201</v>
          </cell>
          <cell r="AV7" t="b">
            <v>0</v>
          </cell>
        </row>
        <row r="8">
          <cell r="X8">
            <v>0</v>
          </cell>
          <cell r="Y8">
            <v>0</v>
          </cell>
          <cell r="Z8" t="str">
            <v/>
          </cell>
          <cell r="AA8" t="e">
            <v>#VALUE!</v>
          </cell>
          <cell r="AB8">
            <v>0</v>
          </cell>
          <cell r="AC8" t="str">
            <v>Alu-Blech Pe 100 2.0mm</v>
          </cell>
          <cell r="AD8" t="str">
            <v>einseitig</v>
          </cell>
          <cell r="AE8" t="str">
            <v>RAL 9016 HWF MT</v>
          </cell>
          <cell r="AF8">
            <v>0</v>
          </cell>
          <cell r="AG8">
            <v>-1.6</v>
          </cell>
          <cell r="AH8">
            <v>0</v>
          </cell>
          <cell r="AI8">
            <v>0</v>
          </cell>
          <cell r="AM8">
            <v>4</v>
          </cell>
          <cell r="AN8">
            <v>2</v>
          </cell>
          <cell r="AO8">
            <v>0</v>
          </cell>
          <cell r="AP8">
            <v>0</v>
          </cell>
          <cell r="AQ8">
            <v>2</v>
          </cell>
          <cell r="AR8">
            <v>0</v>
          </cell>
          <cell r="AS8">
            <v>0</v>
          </cell>
          <cell r="AT8" t="str">
            <v>keine</v>
          </cell>
          <cell r="AV8" t="b">
            <v>0</v>
          </cell>
        </row>
        <row r="9">
          <cell r="X9">
            <v>0</v>
          </cell>
          <cell r="Y9">
            <v>0</v>
          </cell>
          <cell r="Z9" t="str">
            <v/>
          </cell>
          <cell r="AA9" t="e">
            <v>#VALUE!</v>
          </cell>
          <cell r="AB9">
            <v>0</v>
          </cell>
          <cell r="AC9">
            <v>0</v>
          </cell>
          <cell r="AD9" t="str">
            <v>einseitig</v>
          </cell>
          <cell r="AE9" t="str">
            <v/>
          </cell>
          <cell r="AF9">
            <v>0</v>
          </cell>
          <cell r="AG9" t="e">
            <v>#VALUE!</v>
          </cell>
          <cell r="AH9">
            <v>0</v>
          </cell>
          <cell r="AI9">
            <v>0</v>
          </cell>
          <cell r="AM9">
            <v>4</v>
          </cell>
          <cell r="AN9">
            <v>2</v>
          </cell>
          <cell r="AO9">
            <v>0</v>
          </cell>
          <cell r="AP9">
            <v>0</v>
          </cell>
          <cell r="AQ9">
            <v>2</v>
          </cell>
          <cell r="AR9">
            <v>0</v>
          </cell>
          <cell r="AS9">
            <v>0</v>
          </cell>
          <cell r="AT9" t="str">
            <v>keine</v>
          </cell>
          <cell r="AV9" t="b">
            <v>0</v>
          </cell>
        </row>
        <row r="10">
          <cell r="X10">
            <v>0</v>
          </cell>
          <cell r="Y10">
            <v>0</v>
          </cell>
          <cell r="Z10" t="str">
            <v/>
          </cell>
          <cell r="AA10" t="e">
            <v>#VALUE!</v>
          </cell>
          <cell r="AB10">
            <v>0</v>
          </cell>
          <cell r="AC10">
            <v>0</v>
          </cell>
          <cell r="AD10" t="str">
            <v>einseitig</v>
          </cell>
          <cell r="AE10" t="str">
            <v/>
          </cell>
          <cell r="AF10">
            <v>0</v>
          </cell>
          <cell r="AG10" t="e">
            <v>#VALUE!</v>
          </cell>
          <cell r="AH10">
            <v>0</v>
          </cell>
          <cell r="AI10">
            <v>0</v>
          </cell>
          <cell r="AM10">
            <v>4</v>
          </cell>
          <cell r="AN10">
            <v>2</v>
          </cell>
          <cell r="AO10">
            <v>0</v>
          </cell>
          <cell r="AP10">
            <v>0</v>
          </cell>
          <cell r="AQ10">
            <v>2</v>
          </cell>
          <cell r="AR10">
            <v>0</v>
          </cell>
          <cell r="AS10">
            <v>0</v>
          </cell>
          <cell r="AT10" t="str">
            <v>keine</v>
          </cell>
          <cell r="AV10" t="b">
            <v>0</v>
          </cell>
        </row>
        <row r="11">
          <cell r="X11">
            <v>0</v>
          </cell>
          <cell r="Y11">
            <v>0</v>
          </cell>
          <cell r="Z11" t="str">
            <v/>
          </cell>
          <cell r="AA11" t="e">
            <v>#VALUE!</v>
          </cell>
          <cell r="AB11">
            <v>0</v>
          </cell>
          <cell r="AC11">
            <v>0</v>
          </cell>
          <cell r="AD11" t="str">
            <v>einseitig</v>
          </cell>
          <cell r="AE11" t="str">
            <v/>
          </cell>
          <cell r="AF11">
            <v>0</v>
          </cell>
          <cell r="AG11" t="e">
            <v>#VALUE!</v>
          </cell>
          <cell r="AH11">
            <v>0</v>
          </cell>
          <cell r="AI11">
            <v>0</v>
          </cell>
          <cell r="AM11">
            <v>4</v>
          </cell>
          <cell r="AN11">
            <v>2</v>
          </cell>
          <cell r="AO11">
            <v>0</v>
          </cell>
          <cell r="AP11">
            <v>0</v>
          </cell>
          <cell r="AQ11">
            <v>2</v>
          </cell>
          <cell r="AR11">
            <v>0</v>
          </cell>
          <cell r="AS11">
            <v>0</v>
          </cell>
          <cell r="AT11" t="str">
            <v>keine</v>
          </cell>
          <cell r="AV11" t="b">
            <v>0</v>
          </cell>
        </row>
        <row r="12">
          <cell r="X12">
            <v>0</v>
          </cell>
          <cell r="Y12">
            <v>0</v>
          </cell>
          <cell r="Z12" t="str">
            <v/>
          </cell>
          <cell r="AA12" t="e">
            <v>#VALUE!</v>
          </cell>
          <cell r="AB12">
            <v>0</v>
          </cell>
          <cell r="AC12">
            <v>0</v>
          </cell>
          <cell r="AD12" t="str">
            <v>einseitig</v>
          </cell>
          <cell r="AE12" t="str">
            <v/>
          </cell>
          <cell r="AF12">
            <v>0</v>
          </cell>
          <cell r="AG12" t="e">
            <v>#VALUE!</v>
          </cell>
          <cell r="AH12">
            <v>0</v>
          </cell>
          <cell r="AI12">
            <v>0</v>
          </cell>
          <cell r="AM12">
            <v>4</v>
          </cell>
          <cell r="AN12">
            <v>2</v>
          </cell>
          <cell r="AO12">
            <v>0</v>
          </cell>
          <cell r="AP12">
            <v>0</v>
          </cell>
          <cell r="AQ12">
            <v>2</v>
          </cell>
          <cell r="AR12">
            <v>0</v>
          </cell>
          <cell r="AS12">
            <v>0</v>
          </cell>
          <cell r="AT12" t="str">
            <v>keine</v>
          </cell>
          <cell r="AV12" t="b">
            <v>0</v>
          </cell>
        </row>
        <row r="13">
          <cell r="X13">
            <v>0</v>
          </cell>
          <cell r="Y13">
            <v>0</v>
          </cell>
          <cell r="Z13" t="str">
            <v/>
          </cell>
          <cell r="AA13" t="e">
            <v>#VALUE!</v>
          </cell>
          <cell r="AB13">
            <v>0</v>
          </cell>
          <cell r="AC13">
            <v>0</v>
          </cell>
          <cell r="AD13" t="str">
            <v>einseitig</v>
          </cell>
          <cell r="AE13" t="str">
            <v/>
          </cell>
          <cell r="AF13">
            <v>0</v>
          </cell>
          <cell r="AG13" t="e">
            <v>#VALUE!</v>
          </cell>
          <cell r="AH13">
            <v>0</v>
          </cell>
          <cell r="AI13">
            <v>0</v>
          </cell>
          <cell r="AM13">
            <v>4</v>
          </cell>
          <cell r="AN13">
            <v>2</v>
          </cell>
          <cell r="AO13">
            <v>0</v>
          </cell>
          <cell r="AP13">
            <v>0</v>
          </cell>
          <cell r="AQ13">
            <v>2</v>
          </cell>
          <cell r="AR13">
            <v>0</v>
          </cell>
          <cell r="AS13">
            <v>0</v>
          </cell>
          <cell r="AT13" t="str">
            <v>keine</v>
          </cell>
          <cell r="AV13" t="b">
            <v>0</v>
          </cell>
        </row>
        <row r="14">
          <cell r="X14">
            <v>0</v>
          </cell>
          <cell r="Y14">
            <v>0</v>
          </cell>
          <cell r="Z14" t="str">
            <v/>
          </cell>
          <cell r="AA14" t="e">
            <v>#VALUE!</v>
          </cell>
          <cell r="AB14">
            <v>0</v>
          </cell>
          <cell r="AC14">
            <v>0</v>
          </cell>
          <cell r="AD14" t="str">
            <v>einseitig</v>
          </cell>
          <cell r="AE14" t="str">
            <v/>
          </cell>
          <cell r="AF14">
            <v>0</v>
          </cell>
          <cell r="AG14" t="e">
            <v>#VALUE!</v>
          </cell>
          <cell r="AH14">
            <v>0</v>
          </cell>
          <cell r="AI14">
            <v>0</v>
          </cell>
          <cell r="AM14">
            <v>4</v>
          </cell>
          <cell r="AN14">
            <v>2</v>
          </cell>
          <cell r="AO14">
            <v>0</v>
          </cell>
          <cell r="AP14">
            <v>0</v>
          </cell>
          <cell r="AQ14">
            <v>2</v>
          </cell>
          <cell r="AR14">
            <v>0</v>
          </cell>
          <cell r="AS14">
            <v>0</v>
          </cell>
          <cell r="AT14" t="str">
            <v>keine</v>
          </cell>
          <cell r="AV14" t="b">
            <v>0</v>
          </cell>
        </row>
        <row r="15">
          <cell r="X15">
            <v>0</v>
          </cell>
          <cell r="Y15">
            <v>0</v>
          </cell>
          <cell r="Z15" t="str">
            <v/>
          </cell>
          <cell r="AA15" t="e">
            <v>#VALUE!</v>
          </cell>
          <cell r="AB15">
            <v>0</v>
          </cell>
          <cell r="AC15">
            <v>0</v>
          </cell>
          <cell r="AD15" t="str">
            <v>einseitig</v>
          </cell>
          <cell r="AE15" t="str">
            <v/>
          </cell>
          <cell r="AF15">
            <v>0</v>
          </cell>
          <cell r="AG15" t="e">
            <v>#VALUE!</v>
          </cell>
          <cell r="AH15">
            <v>0</v>
          </cell>
          <cell r="AI15">
            <v>0</v>
          </cell>
          <cell r="AM15">
            <v>4</v>
          </cell>
          <cell r="AN15">
            <v>2</v>
          </cell>
          <cell r="AO15">
            <v>0</v>
          </cell>
          <cell r="AP15">
            <v>0</v>
          </cell>
          <cell r="AQ15">
            <v>2</v>
          </cell>
          <cell r="AR15">
            <v>0</v>
          </cell>
          <cell r="AS15">
            <v>0</v>
          </cell>
          <cell r="AT15" t="str">
            <v>keine</v>
          </cell>
          <cell r="AV15" t="b">
            <v>0</v>
          </cell>
        </row>
        <row r="16">
          <cell r="X16">
            <v>0</v>
          </cell>
          <cell r="Y16">
            <v>0</v>
          </cell>
          <cell r="Z16" t="str">
            <v/>
          </cell>
          <cell r="AA16" t="e">
            <v>#VALUE!</v>
          </cell>
          <cell r="AB16">
            <v>0</v>
          </cell>
          <cell r="AC16">
            <v>0</v>
          </cell>
          <cell r="AD16" t="str">
            <v>einseitig</v>
          </cell>
          <cell r="AE16" t="str">
            <v/>
          </cell>
          <cell r="AF16">
            <v>0</v>
          </cell>
          <cell r="AG16" t="e">
            <v>#VALUE!</v>
          </cell>
          <cell r="AH16">
            <v>0</v>
          </cell>
          <cell r="AI16">
            <v>0</v>
          </cell>
          <cell r="AM16">
            <v>4</v>
          </cell>
          <cell r="AN16">
            <v>2</v>
          </cell>
          <cell r="AO16">
            <v>0</v>
          </cell>
          <cell r="AP16">
            <v>0</v>
          </cell>
          <cell r="AQ16">
            <v>2</v>
          </cell>
          <cell r="AR16">
            <v>0</v>
          </cell>
          <cell r="AS16">
            <v>0</v>
          </cell>
          <cell r="AT16" t="str">
            <v>keine</v>
          </cell>
          <cell r="AV16" t="b">
            <v>0</v>
          </cell>
        </row>
        <row r="17">
          <cell r="X17">
            <v>0</v>
          </cell>
          <cell r="Y17">
            <v>0</v>
          </cell>
          <cell r="Z17" t="str">
            <v/>
          </cell>
          <cell r="AA17" t="e">
            <v>#VALUE!</v>
          </cell>
          <cell r="AB17">
            <v>0</v>
          </cell>
          <cell r="AC17">
            <v>0</v>
          </cell>
          <cell r="AD17" t="str">
            <v>einseitig</v>
          </cell>
          <cell r="AE17" t="str">
            <v/>
          </cell>
          <cell r="AF17">
            <v>0</v>
          </cell>
          <cell r="AG17" t="e">
            <v>#VALUE!</v>
          </cell>
          <cell r="AH17">
            <v>0</v>
          </cell>
          <cell r="AI17">
            <v>0</v>
          </cell>
          <cell r="AM17">
            <v>4</v>
          </cell>
          <cell r="AN17">
            <v>2</v>
          </cell>
          <cell r="AO17">
            <v>0</v>
          </cell>
          <cell r="AP17">
            <v>0</v>
          </cell>
          <cell r="AQ17">
            <v>2</v>
          </cell>
          <cell r="AR17">
            <v>0</v>
          </cell>
          <cell r="AS17">
            <v>0</v>
          </cell>
          <cell r="AT17" t="str">
            <v>keine</v>
          </cell>
          <cell r="AV17" t="b">
            <v>0</v>
          </cell>
        </row>
        <row r="18">
          <cell r="X18">
            <v>0</v>
          </cell>
          <cell r="Y18">
            <v>0</v>
          </cell>
          <cell r="Z18" t="str">
            <v/>
          </cell>
          <cell r="AA18" t="e">
            <v>#VALUE!</v>
          </cell>
          <cell r="AB18">
            <v>0</v>
          </cell>
          <cell r="AC18">
            <v>0</v>
          </cell>
          <cell r="AD18" t="str">
            <v>einseitig</v>
          </cell>
          <cell r="AE18" t="str">
            <v/>
          </cell>
          <cell r="AF18">
            <v>0</v>
          </cell>
          <cell r="AG18" t="e">
            <v>#VALUE!</v>
          </cell>
          <cell r="AH18">
            <v>0</v>
          </cell>
          <cell r="AI18">
            <v>0</v>
          </cell>
          <cell r="AM18">
            <v>4</v>
          </cell>
          <cell r="AN18">
            <v>2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 t="str">
            <v>keine</v>
          </cell>
          <cell r="AV18" t="b">
            <v>0</v>
          </cell>
        </row>
        <row r="19">
          <cell r="X19">
            <v>0</v>
          </cell>
          <cell r="Y19">
            <v>0</v>
          </cell>
          <cell r="Z19" t="str">
            <v/>
          </cell>
          <cell r="AA19" t="e">
            <v>#VALUE!</v>
          </cell>
          <cell r="AB19">
            <v>0</v>
          </cell>
          <cell r="AC19">
            <v>0</v>
          </cell>
          <cell r="AD19" t="str">
            <v>einseitig</v>
          </cell>
          <cell r="AE19" t="str">
            <v/>
          </cell>
          <cell r="AF19">
            <v>0</v>
          </cell>
          <cell r="AG19" t="e">
            <v>#VALUE!</v>
          </cell>
          <cell r="AH19">
            <v>0</v>
          </cell>
          <cell r="AI19">
            <v>0</v>
          </cell>
          <cell r="AM19">
            <v>4</v>
          </cell>
          <cell r="AN19">
            <v>2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 t="str">
            <v>keine</v>
          </cell>
          <cell r="AV19" t="b">
            <v>0</v>
          </cell>
        </row>
        <row r="20">
          <cell r="X20">
            <v>0</v>
          </cell>
          <cell r="Y20">
            <v>0</v>
          </cell>
          <cell r="Z20" t="str">
            <v/>
          </cell>
          <cell r="AA20" t="e">
            <v>#VALUE!</v>
          </cell>
          <cell r="AB20">
            <v>0</v>
          </cell>
          <cell r="AC20">
            <v>0</v>
          </cell>
          <cell r="AD20" t="str">
            <v>einseitig</v>
          </cell>
          <cell r="AE20" t="str">
            <v/>
          </cell>
          <cell r="AF20">
            <v>0</v>
          </cell>
          <cell r="AG20" t="e">
            <v>#VALUE!</v>
          </cell>
          <cell r="AH20">
            <v>0</v>
          </cell>
          <cell r="AI20">
            <v>0</v>
          </cell>
          <cell r="AM20">
            <v>4</v>
          </cell>
          <cell r="AN20">
            <v>2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 t="str">
            <v>keine</v>
          </cell>
          <cell r="AV20" t="b">
            <v>0</v>
          </cell>
        </row>
        <row r="21">
          <cell r="X21">
            <v>0</v>
          </cell>
          <cell r="Y21">
            <v>0</v>
          </cell>
          <cell r="Z21" t="str">
            <v/>
          </cell>
          <cell r="AA21" t="e">
            <v>#VALUE!</v>
          </cell>
          <cell r="AB21">
            <v>0</v>
          </cell>
          <cell r="AC21">
            <v>0</v>
          </cell>
          <cell r="AD21" t="str">
            <v>einseitig</v>
          </cell>
          <cell r="AE21" t="str">
            <v/>
          </cell>
          <cell r="AF21">
            <v>0</v>
          </cell>
          <cell r="AG21" t="e">
            <v>#VALUE!</v>
          </cell>
          <cell r="AH21">
            <v>0</v>
          </cell>
          <cell r="AI21">
            <v>0</v>
          </cell>
          <cell r="AM21">
            <v>4</v>
          </cell>
          <cell r="AN21">
            <v>2</v>
          </cell>
          <cell r="AO21">
            <v>0</v>
          </cell>
          <cell r="AP21">
            <v>0</v>
          </cell>
          <cell r="AQ21">
            <v>2</v>
          </cell>
          <cell r="AR21">
            <v>0</v>
          </cell>
          <cell r="AS21">
            <v>0</v>
          </cell>
          <cell r="AT21" t="str">
            <v>keine</v>
          </cell>
          <cell r="AV21" t="b">
            <v>0</v>
          </cell>
        </row>
        <row r="22">
          <cell r="X22">
            <v>0</v>
          </cell>
          <cell r="Y22">
            <v>0</v>
          </cell>
          <cell r="Z22" t="str">
            <v/>
          </cell>
          <cell r="AA22" t="e">
            <v>#VALUE!</v>
          </cell>
          <cell r="AB22">
            <v>0</v>
          </cell>
          <cell r="AC22">
            <v>0</v>
          </cell>
          <cell r="AD22" t="str">
            <v>einseitig</v>
          </cell>
          <cell r="AE22" t="str">
            <v/>
          </cell>
          <cell r="AF22">
            <v>0</v>
          </cell>
          <cell r="AG22" t="e">
            <v>#VALUE!</v>
          </cell>
          <cell r="AH22">
            <v>0</v>
          </cell>
          <cell r="AI22">
            <v>0</v>
          </cell>
          <cell r="AM22">
            <v>4</v>
          </cell>
          <cell r="AN22">
            <v>2</v>
          </cell>
          <cell r="AO22">
            <v>0</v>
          </cell>
          <cell r="AP22">
            <v>0</v>
          </cell>
          <cell r="AQ22">
            <v>2</v>
          </cell>
          <cell r="AR22">
            <v>0</v>
          </cell>
          <cell r="AS22">
            <v>0</v>
          </cell>
          <cell r="AT22" t="str">
            <v>keine</v>
          </cell>
          <cell r="AV22" t="b">
            <v>0</v>
          </cell>
        </row>
        <row r="23">
          <cell r="X23">
            <v>0</v>
          </cell>
          <cell r="Y23">
            <v>0</v>
          </cell>
          <cell r="Z23" t="str">
            <v/>
          </cell>
          <cell r="AA23" t="e">
            <v>#VALUE!</v>
          </cell>
          <cell r="AB23">
            <v>0</v>
          </cell>
          <cell r="AC23">
            <v>0</v>
          </cell>
          <cell r="AD23" t="str">
            <v>einseitig</v>
          </cell>
          <cell r="AE23" t="str">
            <v/>
          </cell>
          <cell r="AF23">
            <v>0</v>
          </cell>
          <cell r="AG23" t="e">
            <v>#VALUE!</v>
          </cell>
          <cell r="AH23">
            <v>0</v>
          </cell>
          <cell r="AI23">
            <v>0</v>
          </cell>
          <cell r="AM23">
            <v>4</v>
          </cell>
          <cell r="AN23">
            <v>2</v>
          </cell>
          <cell r="AO23">
            <v>0</v>
          </cell>
          <cell r="AP23">
            <v>0</v>
          </cell>
          <cell r="AQ23">
            <v>2</v>
          </cell>
          <cell r="AR23">
            <v>0</v>
          </cell>
          <cell r="AS23">
            <v>0</v>
          </cell>
          <cell r="AT23" t="str">
            <v>keine</v>
          </cell>
          <cell r="AV23" t="b">
            <v>0</v>
          </cell>
        </row>
        <row r="24">
          <cell r="X24">
            <v>0</v>
          </cell>
          <cell r="Y24">
            <v>0</v>
          </cell>
          <cell r="Z24" t="str">
            <v/>
          </cell>
          <cell r="AA24" t="e">
            <v>#VALUE!</v>
          </cell>
          <cell r="AB24">
            <v>0</v>
          </cell>
          <cell r="AC24">
            <v>0</v>
          </cell>
          <cell r="AD24" t="str">
            <v>einseitig</v>
          </cell>
          <cell r="AE24" t="str">
            <v/>
          </cell>
          <cell r="AF24">
            <v>0</v>
          </cell>
          <cell r="AG24" t="e">
            <v>#VALUE!</v>
          </cell>
          <cell r="AH24">
            <v>0</v>
          </cell>
          <cell r="AI24">
            <v>0</v>
          </cell>
          <cell r="AM24">
            <v>4</v>
          </cell>
          <cell r="AN24">
            <v>2</v>
          </cell>
          <cell r="AO24">
            <v>0</v>
          </cell>
          <cell r="AP24">
            <v>0</v>
          </cell>
          <cell r="AQ24">
            <v>2</v>
          </cell>
          <cell r="AR24">
            <v>0</v>
          </cell>
          <cell r="AS24">
            <v>0</v>
          </cell>
          <cell r="AT24" t="str">
            <v>keine</v>
          </cell>
          <cell r="AV24" t="b">
            <v>0</v>
          </cell>
        </row>
        <row r="25">
          <cell r="X25">
            <v>0</v>
          </cell>
          <cell r="Y25">
            <v>0</v>
          </cell>
          <cell r="Z25" t="str">
            <v/>
          </cell>
          <cell r="AA25" t="e">
            <v>#VALUE!</v>
          </cell>
          <cell r="AB25">
            <v>0</v>
          </cell>
          <cell r="AC25">
            <v>0</v>
          </cell>
          <cell r="AD25" t="str">
            <v>einseitig</v>
          </cell>
          <cell r="AE25" t="str">
            <v/>
          </cell>
          <cell r="AF25">
            <v>0</v>
          </cell>
          <cell r="AG25" t="e">
            <v>#VALUE!</v>
          </cell>
          <cell r="AH25">
            <v>0</v>
          </cell>
          <cell r="AI25">
            <v>0</v>
          </cell>
          <cell r="AM25">
            <v>4</v>
          </cell>
          <cell r="AN25">
            <v>2</v>
          </cell>
          <cell r="AO25">
            <v>0</v>
          </cell>
          <cell r="AP25">
            <v>0</v>
          </cell>
          <cell r="AQ25">
            <v>2</v>
          </cell>
          <cell r="AR25">
            <v>0</v>
          </cell>
          <cell r="AS25">
            <v>0</v>
          </cell>
          <cell r="AT25" t="str">
            <v>keine</v>
          </cell>
          <cell r="AV25" t="b">
            <v>0</v>
          </cell>
        </row>
      </sheetData>
      <sheetData sheetId="21">
        <row r="6">
          <cell r="X6">
            <v>0</v>
          </cell>
          <cell r="Y6">
            <v>0</v>
          </cell>
          <cell r="Z6" t="str">
            <v/>
          </cell>
          <cell r="AA6" t="e">
            <v>#VALUE!</v>
          </cell>
          <cell r="AB6">
            <v>0</v>
          </cell>
          <cell r="AC6">
            <v>0</v>
          </cell>
          <cell r="AD6" t="str">
            <v>einseitig</v>
          </cell>
          <cell r="AE6" t="str">
            <v/>
          </cell>
          <cell r="AF6">
            <v>0</v>
          </cell>
          <cell r="AG6" t="e">
            <v>#VALUE!</v>
          </cell>
          <cell r="AH6">
            <v>90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4</v>
          </cell>
          <cell r="AN6">
            <v>4</v>
          </cell>
          <cell r="AO6">
            <v>0</v>
          </cell>
          <cell r="AP6">
            <v>0</v>
          </cell>
          <cell r="AQ6">
            <v>2</v>
          </cell>
          <cell r="AR6">
            <v>0</v>
          </cell>
          <cell r="AS6">
            <v>0</v>
          </cell>
          <cell r="AT6" t="str">
            <v>keine</v>
          </cell>
          <cell r="AV6" t="b">
            <v>0</v>
          </cell>
        </row>
        <row r="7">
          <cell r="X7">
            <v>0</v>
          </cell>
          <cell r="Y7">
            <v>0</v>
          </cell>
          <cell r="Z7" t="str">
            <v/>
          </cell>
          <cell r="AA7" t="e">
            <v>#VALUE!</v>
          </cell>
          <cell r="AB7">
            <v>0</v>
          </cell>
          <cell r="AC7">
            <v>0</v>
          </cell>
          <cell r="AD7" t="str">
            <v>einseitig</v>
          </cell>
          <cell r="AE7" t="str">
            <v/>
          </cell>
          <cell r="AF7">
            <v>0</v>
          </cell>
          <cell r="AG7" t="e">
            <v>#VALUE!</v>
          </cell>
          <cell r="AH7">
            <v>90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4</v>
          </cell>
          <cell r="AN7">
            <v>4</v>
          </cell>
          <cell r="AO7">
            <v>0</v>
          </cell>
          <cell r="AP7">
            <v>0</v>
          </cell>
          <cell r="AQ7">
            <v>2</v>
          </cell>
          <cell r="AR7">
            <v>0</v>
          </cell>
          <cell r="AS7">
            <v>0</v>
          </cell>
          <cell r="AT7" t="str">
            <v>keine</v>
          </cell>
          <cell r="AV7" t="b">
            <v>0</v>
          </cell>
        </row>
        <row r="8">
          <cell r="X8">
            <v>0</v>
          </cell>
          <cell r="Y8">
            <v>0</v>
          </cell>
          <cell r="Z8" t="str">
            <v/>
          </cell>
          <cell r="AA8" t="e">
            <v>#VALUE!</v>
          </cell>
          <cell r="AB8">
            <v>0</v>
          </cell>
          <cell r="AC8">
            <v>0</v>
          </cell>
          <cell r="AD8" t="str">
            <v>einseitig</v>
          </cell>
          <cell r="AE8" t="str">
            <v/>
          </cell>
          <cell r="AF8">
            <v>0</v>
          </cell>
          <cell r="AG8" t="e">
            <v>#VALUE!</v>
          </cell>
          <cell r="AH8">
            <v>90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4</v>
          </cell>
          <cell r="AN8">
            <v>4</v>
          </cell>
          <cell r="AO8">
            <v>0</v>
          </cell>
          <cell r="AP8">
            <v>0</v>
          </cell>
          <cell r="AQ8">
            <v>2</v>
          </cell>
          <cell r="AR8">
            <v>0</v>
          </cell>
          <cell r="AS8">
            <v>0</v>
          </cell>
          <cell r="AT8" t="str">
            <v>keine</v>
          </cell>
          <cell r="AV8" t="b">
            <v>0</v>
          </cell>
        </row>
        <row r="9">
          <cell r="X9">
            <v>0</v>
          </cell>
          <cell r="Y9">
            <v>0</v>
          </cell>
          <cell r="Z9" t="str">
            <v/>
          </cell>
          <cell r="AA9" t="e">
            <v>#VALUE!</v>
          </cell>
          <cell r="AB9">
            <v>0</v>
          </cell>
          <cell r="AC9">
            <v>0</v>
          </cell>
          <cell r="AD9" t="str">
            <v>einseitig</v>
          </cell>
          <cell r="AE9" t="str">
            <v/>
          </cell>
          <cell r="AF9">
            <v>0</v>
          </cell>
          <cell r="AG9" t="e">
            <v>#VALUE!</v>
          </cell>
          <cell r="AH9">
            <v>90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4</v>
          </cell>
          <cell r="AN9">
            <v>4</v>
          </cell>
          <cell r="AO9">
            <v>0</v>
          </cell>
          <cell r="AP9">
            <v>0</v>
          </cell>
          <cell r="AQ9">
            <v>2</v>
          </cell>
          <cell r="AR9">
            <v>0</v>
          </cell>
          <cell r="AS9">
            <v>0</v>
          </cell>
          <cell r="AT9" t="str">
            <v>keine</v>
          </cell>
          <cell r="AV9" t="b">
            <v>0</v>
          </cell>
        </row>
        <row r="10">
          <cell r="X10">
            <v>0</v>
          </cell>
          <cell r="Y10">
            <v>0</v>
          </cell>
          <cell r="Z10" t="str">
            <v/>
          </cell>
          <cell r="AA10" t="e">
            <v>#VALUE!</v>
          </cell>
          <cell r="AB10">
            <v>0</v>
          </cell>
          <cell r="AC10">
            <v>0</v>
          </cell>
          <cell r="AD10" t="str">
            <v>einseitig</v>
          </cell>
          <cell r="AE10" t="str">
            <v/>
          </cell>
          <cell r="AF10">
            <v>0</v>
          </cell>
          <cell r="AG10" t="e">
            <v>#VALUE!</v>
          </cell>
          <cell r="AH10">
            <v>90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4</v>
          </cell>
          <cell r="AN10">
            <v>4</v>
          </cell>
          <cell r="AO10">
            <v>0</v>
          </cell>
          <cell r="AP10">
            <v>0</v>
          </cell>
          <cell r="AQ10">
            <v>2</v>
          </cell>
          <cell r="AR10">
            <v>0</v>
          </cell>
          <cell r="AS10">
            <v>0</v>
          </cell>
          <cell r="AT10" t="str">
            <v>keine</v>
          </cell>
          <cell r="AV10" t="b">
            <v>0</v>
          </cell>
        </row>
        <row r="11">
          <cell r="X11">
            <v>0</v>
          </cell>
          <cell r="Y11">
            <v>0</v>
          </cell>
          <cell r="Z11" t="str">
            <v/>
          </cell>
          <cell r="AA11" t="e">
            <v>#VALUE!</v>
          </cell>
          <cell r="AB11">
            <v>0</v>
          </cell>
          <cell r="AC11">
            <v>0</v>
          </cell>
          <cell r="AD11" t="str">
            <v>einseitig</v>
          </cell>
          <cell r="AE11" t="str">
            <v/>
          </cell>
          <cell r="AF11">
            <v>0</v>
          </cell>
          <cell r="AG11" t="e">
            <v>#VALUE!</v>
          </cell>
          <cell r="AH11">
            <v>90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4</v>
          </cell>
          <cell r="AN11">
            <v>4</v>
          </cell>
          <cell r="AO11">
            <v>0</v>
          </cell>
          <cell r="AP11">
            <v>0</v>
          </cell>
          <cell r="AQ11">
            <v>2</v>
          </cell>
          <cell r="AR11">
            <v>0</v>
          </cell>
          <cell r="AS11">
            <v>0</v>
          </cell>
          <cell r="AT11" t="str">
            <v>keine</v>
          </cell>
          <cell r="AV11" t="b">
            <v>0</v>
          </cell>
        </row>
        <row r="12">
          <cell r="X12">
            <v>0</v>
          </cell>
          <cell r="Y12">
            <v>0</v>
          </cell>
          <cell r="Z12" t="str">
            <v/>
          </cell>
          <cell r="AA12" t="e">
            <v>#VALUE!</v>
          </cell>
          <cell r="AB12">
            <v>0</v>
          </cell>
          <cell r="AC12">
            <v>0</v>
          </cell>
          <cell r="AD12" t="str">
            <v>einseitig</v>
          </cell>
          <cell r="AE12" t="str">
            <v/>
          </cell>
          <cell r="AF12">
            <v>0</v>
          </cell>
          <cell r="AG12" t="e">
            <v>#VALUE!</v>
          </cell>
          <cell r="AH12">
            <v>90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4</v>
          </cell>
          <cell r="AN12">
            <v>4</v>
          </cell>
          <cell r="AO12">
            <v>0</v>
          </cell>
          <cell r="AP12">
            <v>0</v>
          </cell>
          <cell r="AQ12">
            <v>2</v>
          </cell>
          <cell r="AR12">
            <v>0</v>
          </cell>
          <cell r="AS12">
            <v>0</v>
          </cell>
          <cell r="AT12" t="str">
            <v>keine</v>
          </cell>
          <cell r="AV12" t="b">
            <v>0</v>
          </cell>
        </row>
        <row r="13">
          <cell r="X13">
            <v>0</v>
          </cell>
          <cell r="Y13">
            <v>0</v>
          </cell>
          <cell r="Z13" t="str">
            <v/>
          </cell>
          <cell r="AA13" t="e">
            <v>#VALUE!</v>
          </cell>
          <cell r="AB13">
            <v>0</v>
          </cell>
          <cell r="AC13">
            <v>0</v>
          </cell>
          <cell r="AD13" t="str">
            <v>einseitig</v>
          </cell>
          <cell r="AE13" t="str">
            <v/>
          </cell>
          <cell r="AF13">
            <v>0</v>
          </cell>
          <cell r="AG13" t="e">
            <v>#VALUE!</v>
          </cell>
          <cell r="AH13">
            <v>90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4</v>
          </cell>
          <cell r="AN13">
            <v>4</v>
          </cell>
          <cell r="AO13">
            <v>0</v>
          </cell>
          <cell r="AP13">
            <v>0</v>
          </cell>
          <cell r="AQ13">
            <v>2</v>
          </cell>
          <cell r="AR13">
            <v>0</v>
          </cell>
          <cell r="AS13">
            <v>0</v>
          </cell>
          <cell r="AT13" t="str">
            <v>keine</v>
          </cell>
          <cell r="AV13" t="b">
            <v>0</v>
          </cell>
        </row>
        <row r="14">
          <cell r="X14">
            <v>0</v>
          </cell>
          <cell r="Y14">
            <v>0</v>
          </cell>
          <cell r="Z14" t="str">
            <v/>
          </cell>
          <cell r="AA14" t="e">
            <v>#VALUE!</v>
          </cell>
          <cell r="AB14">
            <v>0</v>
          </cell>
          <cell r="AC14">
            <v>0</v>
          </cell>
          <cell r="AD14" t="str">
            <v>einseitig</v>
          </cell>
          <cell r="AE14" t="str">
            <v/>
          </cell>
          <cell r="AF14">
            <v>0</v>
          </cell>
          <cell r="AG14" t="e">
            <v>#VALUE!</v>
          </cell>
          <cell r="AH14">
            <v>90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4</v>
          </cell>
          <cell r="AN14">
            <v>4</v>
          </cell>
          <cell r="AO14">
            <v>0</v>
          </cell>
          <cell r="AP14">
            <v>0</v>
          </cell>
          <cell r="AQ14">
            <v>2</v>
          </cell>
          <cell r="AR14">
            <v>0</v>
          </cell>
          <cell r="AS14">
            <v>0</v>
          </cell>
          <cell r="AT14" t="str">
            <v>keine</v>
          </cell>
          <cell r="AV14" t="b">
            <v>0</v>
          </cell>
        </row>
        <row r="15">
          <cell r="X15">
            <v>0</v>
          </cell>
          <cell r="Y15">
            <v>0</v>
          </cell>
          <cell r="Z15" t="str">
            <v/>
          </cell>
          <cell r="AA15" t="e">
            <v>#VALUE!</v>
          </cell>
          <cell r="AB15">
            <v>0</v>
          </cell>
          <cell r="AC15">
            <v>0</v>
          </cell>
          <cell r="AD15" t="str">
            <v>einseitig</v>
          </cell>
          <cell r="AE15" t="str">
            <v/>
          </cell>
          <cell r="AF15">
            <v>0</v>
          </cell>
          <cell r="AG15" t="e">
            <v>#VALUE!</v>
          </cell>
          <cell r="AH15">
            <v>90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4</v>
          </cell>
          <cell r="AN15">
            <v>4</v>
          </cell>
          <cell r="AO15">
            <v>0</v>
          </cell>
          <cell r="AP15">
            <v>0</v>
          </cell>
          <cell r="AQ15">
            <v>2</v>
          </cell>
          <cell r="AR15">
            <v>0</v>
          </cell>
          <cell r="AS15">
            <v>0</v>
          </cell>
          <cell r="AT15" t="str">
            <v>keine</v>
          </cell>
          <cell r="AV15" t="b">
            <v>0</v>
          </cell>
        </row>
        <row r="16">
          <cell r="X16">
            <v>0</v>
          </cell>
          <cell r="Y16">
            <v>0</v>
          </cell>
          <cell r="Z16" t="str">
            <v/>
          </cell>
          <cell r="AA16" t="e">
            <v>#VALUE!</v>
          </cell>
          <cell r="AB16">
            <v>0</v>
          </cell>
          <cell r="AC16">
            <v>0</v>
          </cell>
          <cell r="AD16" t="str">
            <v>einseitig</v>
          </cell>
          <cell r="AE16" t="str">
            <v/>
          </cell>
          <cell r="AF16">
            <v>0</v>
          </cell>
          <cell r="AG16" t="e">
            <v>#VALUE!</v>
          </cell>
          <cell r="AH16">
            <v>90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4</v>
          </cell>
          <cell r="AN16">
            <v>4</v>
          </cell>
          <cell r="AO16">
            <v>0</v>
          </cell>
          <cell r="AP16">
            <v>0</v>
          </cell>
          <cell r="AQ16">
            <v>2</v>
          </cell>
          <cell r="AR16">
            <v>0</v>
          </cell>
          <cell r="AS16">
            <v>0</v>
          </cell>
          <cell r="AT16" t="str">
            <v>keine</v>
          </cell>
          <cell r="AV16" t="b">
            <v>0</v>
          </cell>
        </row>
        <row r="17">
          <cell r="X17">
            <v>0</v>
          </cell>
          <cell r="Y17">
            <v>0</v>
          </cell>
          <cell r="Z17" t="str">
            <v/>
          </cell>
          <cell r="AA17" t="e">
            <v>#VALUE!</v>
          </cell>
          <cell r="AB17">
            <v>0</v>
          </cell>
          <cell r="AC17">
            <v>0</v>
          </cell>
          <cell r="AD17" t="str">
            <v>einseitig</v>
          </cell>
          <cell r="AE17" t="str">
            <v/>
          </cell>
          <cell r="AF17">
            <v>0</v>
          </cell>
          <cell r="AG17" t="e">
            <v>#VALUE!</v>
          </cell>
          <cell r="AH17">
            <v>90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4</v>
          </cell>
          <cell r="AN17">
            <v>4</v>
          </cell>
          <cell r="AO17">
            <v>0</v>
          </cell>
          <cell r="AP17">
            <v>0</v>
          </cell>
          <cell r="AQ17">
            <v>2</v>
          </cell>
          <cell r="AR17">
            <v>0</v>
          </cell>
          <cell r="AS17">
            <v>0</v>
          </cell>
          <cell r="AT17" t="str">
            <v>keine</v>
          </cell>
          <cell r="AV17" t="b">
            <v>0</v>
          </cell>
        </row>
        <row r="18">
          <cell r="X18">
            <v>0</v>
          </cell>
          <cell r="Y18">
            <v>0</v>
          </cell>
          <cell r="Z18" t="str">
            <v/>
          </cell>
          <cell r="AA18" t="e">
            <v>#VALUE!</v>
          </cell>
          <cell r="AB18">
            <v>0</v>
          </cell>
          <cell r="AC18">
            <v>0</v>
          </cell>
          <cell r="AD18" t="str">
            <v>einseitig</v>
          </cell>
          <cell r="AE18" t="str">
            <v/>
          </cell>
          <cell r="AF18">
            <v>0</v>
          </cell>
          <cell r="AG18" t="e">
            <v>#VALUE!</v>
          </cell>
          <cell r="AH18">
            <v>90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4</v>
          </cell>
          <cell r="AN18">
            <v>4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 t="str">
            <v>keine</v>
          </cell>
          <cell r="AV18" t="b">
            <v>0</v>
          </cell>
        </row>
        <row r="19">
          <cell r="X19">
            <v>0</v>
          </cell>
          <cell r="Y19">
            <v>0</v>
          </cell>
          <cell r="Z19" t="str">
            <v/>
          </cell>
          <cell r="AA19" t="e">
            <v>#VALUE!</v>
          </cell>
          <cell r="AB19">
            <v>0</v>
          </cell>
          <cell r="AC19">
            <v>0</v>
          </cell>
          <cell r="AD19" t="str">
            <v>einseitig</v>
          </cell>
          <cell r="AE19" t="str">
            <v/>
          </cell>
          <cell r="AF19">
            <v>0</v>
          </cell>
          <cell r="AG19" t="e">
            <v>#VALUE!</v>
          </cell>
          <cell r="AH19">
            <v>90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4</v>
          </cell>
          <cell r="AN19">
            <v>4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 t="str">
            <v>keine</v>
          </cell>
          <cell r="AV19" t="b">
            <v>0</v>
          </cell>
        </row>
        <row r="20">
          <cell r="X20">
            <v>0</v>
          </cell>
          <cell r="Y20">
            <v>0</v>
          </cell>
          <cell r="Z20" t="str">
            <v/>
          </cell>
          <cell r="AA20" t="e">
            <v>#VALUE!</v>
          </cell>
          <cell r="AB20">
            <v>0</v>
          </cell>
          <cell r="AC20">
            <v>0</v>
          </cell>
          <cell r="AD20" t="str">
            <v>einseitig</v>
          </cell>
          <cell r="AE20" t="str">
            <v/>
          </cell>
          <cell r="AF20">
            <v>0</v>
          </cell>
          <cell r="AG20" t="e">
            <v>#VALUE!</v>
          </cell>
          <cell r="AH20">
            <v>90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4</v>
          </cell>
          <cell r="AN20">
            <v>4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 t="str">
            <v>keine</v>
          </cell>
          <cell r="AV20" t="b">
            <v>0</v>
          </cell>
        </row>
        <row r="21">
          <cell r="X21">
            <v>0</v>
          </cell>
          <cell r="Y21">
            <v>0</v>
          </cell>
          <cell r="Z21" t="str">
            <v/>
          </cell>
          <cell r="AA21" t="e">
            <v>#VALUE!</v>
          </cell>
          <cell r="AB21">
            <v>0</v>
          </cell>
          <cell r="AC21">
            <v>0</v>
          </cell>
          <cell r="AD21" t="str">
            <v>einseitig</v>
          </cell>
          <cell r="AE21" t="str">
            <v/>
          </cell>
          <cell r="AF21">
            <v>0</v>
          </cell>
          <cell r="AG21" t="e">
            <v>#VALUE!</v>
          </cell>
          <cell r="AH21">
            <v>90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4</v>
          </cell>
          <cell r="AN21">
            <v>4</v>
          </cell>
          <cell r="AO21">
            <v>0</v>
          </cell>
          <cell r="AP21">
            <v>0</v>
          </cell>
          <cell r="AQ21">
            <v>2</v>
          </cell>
          <cell r="AR21">
            <v>0</v>
          </cell>
          <cell r="AS21">
            <v>0</v>
          </cell>
          <cell r="AT21" t="str">
            <v>keine</v>
          </cell>
          <cell r="AV21" t="b">
            <v>0</v>
          </cell>
        </row>
        <row r="22">
          <cell r="X22">
            <v>0</v>
          </cell>
          <cell r="Y22">
            <v>0</v>
          </cell>
          <cell r="Z22" t="str">
            <v/>
          </cell>
          <cell r="AA22" t="e">
            <v>#VALUE!</v>
          </cell>
          <cell r="AB22">
            <v>0</v>
          </cell>
          <cell r="AC22">
            <v>0</v>
          </cell>
          <cell r="AD22" t="str">
            <v>einseitig</v>
          </cell>
          <cell r="AE22" t="str">
            <v/>
          </cell>
          <cell r="AF22">
            <v>0</v>
          </cell>
          <cell r="AG22" t="e">
            <v>#VALUE!</v>
          </cell>
          <cell r="AH22">
            <v>90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4</v>
          </cell>
          <cell r="AN22">
            <v>4</v>
          </cell>
          <cell r="AO22">
            <v>0</v>
          </cell>
          <cell r="AP22">
            <v>0</v>
          </cell>
          <cell r="AQ22">
            <v>2</v>
          </cell>
          <cell r="AR22">
            <v>0</v>
          </cell>
          <cell r="AS22">
            <v>0</v>
          </cell>
          <cell r="AT22" t="str">
            <v>keine</v>
          </cell>
          <cell r="AV22" t="b">
            <v>0</v>
          </cell>
        </row>
        <row r="23">
          <cell r="X23">
            <v>0</v>
          </cell>
          <cell r="Y23">
            <v>0</v>
          </cell>
          <cell r="Z23" t="str">
            <v/>
          </cell>
          <cell r="AA23" t="e">
            <v>#VALUE!</v>
          </cell>
          <cell r="AB23">
            <v>0</v>
          </cell>
          <cell r="AC23">
            <v>0</v>
          </cell>
          <cell r="AD23" t="str">
            <v>einseitig</v>
          </cell>
          <cell r="AE23" t="str">
            <v/>
          </cell>
          <cell r="AF23">
            <v>0</v>
          </cell>
          <cell r="AG23" t="e">
            <v>#VALUE!</v>
          </cell>
          <cell r="AH23">
            <v>90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4</v>
          </cell>
          <cell r="AN23">
            <v>4</v>
          </cell>
          <cell r="AO23">
            <v>0</v>
          </cell>
          <cell r="AP23">
            <v>0</v>
          </cell>
          <cell r="AQ23">
            <v>2</v>
          </cell>
          <cell r="AR23">
            <v>0</v>
          </cell>
          <cell r="AS23">
            <v>0</v>
          </cell>
          <cell r="AT23" t="str">
            <v>keine</v>
          </cell>
          <cell r="AV23" t="b">
            <v>0</v>
          </cell>
        </row>
        <row r="24">
          <cell r="X24">
            <v>0</v>
          </cell>
          <cell r="Y24">
            <v>0</v>
          </cell>
          <cell r="Z24" t="str">
            <v/>
          </cell>
          <cell r="AA24" t="e">
            <v>#VALUE!</v>
          </cell>
          <cell r="AB24">
            <v>0</v>
          </cell>
          <cell r="AC24">
            <v>0</v>
          </cell>
          <cell r="AD24" t="str">
            <v>einseitig</v>
          </cell>
          <cell r="AE24" t="str">
            <v/>
          </cell>
          <cell r="AF24">
            <v>0</v>
          </cell>
          <cell r="AG24" t="e">
            <v>#VALUE!</v>
          </cell>
          <cell r="AH24">
            <v>90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4</v>
          </cell>
          <cell r="AN24">
            <v>4</v>
          </cell>
          <cell r="AO24">
            <v>0</v>
          </cell>
          <cell r="AP24">
            <v>0</v>
          </cell>
          <cell r="AQ24">
            <v>2</v>
          </cell>
          <cell r="AR24">
            <v>0</v>
          </cell>
          <cell r="AS24">
            <v>0</v>
          </cell>
          <cell r="AT24" t="str">
            <v>keine</v>
          </cell>
          <cell r="AV24" t="b">
            <v>0</v>
          </cell>
        </row>
        <row r="25">
          <cell r="X25">
            <v>0</v>
          </cell>
          <cell r="Y25">
            <v>0</v>
          </cell>
          <cell r="Z25" t="str">
            <v/>
          </cell>
          <cell r="AA25" t="e">
            <v>#VALUE!</v>
          </cell>
          <cell r="AB25">
            <v>0</v>
          </cell>
          <cell r="AC25">
            <v>0</v>
          </cell>
          <cell r="AD25" t="str">
            <v>einseitig</v>
          </cell>
          <cell r="AE25" t="str">
            <v/>
          </cell>
          <cell r="AF25">
            <v>0</v>
          </cell>
          <cell r="AG25" t="e">
            <v>#VALUE!</v>
          </cell>
          <cell r="AH25">
            <v>90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4</v>
          </cell>
          <cell r="AN25">
            <v>4</v>
          </cell>
          <cell r="AO25">
            <v>0</v>
          </cell>
          <cell r="AP25">
            <v>0</v>
          </cell>
          <cell r="AQ25">
            <v>2</v>
          </cell>
          <cell r="AR25">
            <v>0</v>
          </cell>
          <cell r="AS25">
            <v>0</v>
          </cell>
          <cell r="AT25" t="str">
            <v>keine</v>
          </cell>
          <cell r="AV25" t="b">
            <v>0</v>
          </cell>
        </row>
      </sheetData>
      <sheetData sheetId="22">
        <row r="6">
          <cell r="X6">
            <v>0</v>
          </cell>
          <cell r="Y6">
            <v>0</v>
          </cell>
          <cell r="Z6" t="str">
            <v/>
          </cell>
          <cell r="AA6" t="e">
            <v>#VALUE!</v>
          </cell>
          <cell r="AB6">
            <v>0</v>
          </cell>
          <cell r="AC6">
            <v>0</v>
          </cell>
          <cell r="AD6" t="str">
            <v>einseitig</v>
          </cell>
          <cell r="AE6" t="str">
            <v/>
          </cell>
          <cell r="AF6">
            <v>0</v>
          </cell>
          <cell r="AG6" t="e">
            <v>#VALUE!</v>
          </cell>
          <cell r="AH6">
            <v>90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4</v>
          </cell>
          <cell r="AN6">
            <v>5</v>
          </cell>
          <cell r="AO6">
            <v>0</v>
          </cell>
          <cell r="AP6">
            <v>0</v>
          </cell>
          <cell r="AQ6">
            <v>2</v>
          </cell>
          <cell r="AR6">
            <v>0</v>
          </cell>
          <cell r="AS6">
            <v>0</v>
          </cell>
          <cell r="AT6" t="str">
            <v>keine</v>
          </cell>
          <cell r="AV6" t="b">
            <v>0</v>
          </cell>
        </row>
        <row r="7">
          <cell r="X7">
            <v>0</v>
          </cell>
          <cell r="Y7">
            <v>0</v>
          </cell>
          <cell r="Z7" t="str">
            <v/>
          </cell>
          <cell r="AA7" t="e">
            <v>#VALUE!</v>
          </cell>
          <cell r="AB7">
            <v>0</v>
          </cell>
          <cell r="AC7">
            <v>0</v>
          </cell>
          <cell r="AD7" t="str">
            <v>einseitig</v>
          </cell>
          <cell r="AE7" t="str">
            <v/>
          </cell>
          <cell r="AF7">
            <v>0</v>
          </cell>
          <cell r="AG7" t="e">
            <v>#VALUE!</v>
          </cell>
          <cell r="AH7">
            <v>90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4</v>
          </cell>
          <cell r="AN7">
            <v>5</v>
          </cell>
          <cell r="AO7">
            <v>0</v>
          </cell>
          <cell r="AP7">
            <v>0</v>
          </cell>
          <cell r="AQ7">
            <v>2</v>
          </cell>
          <cell r="AR7">
            <v>0</v>
          </cell>
          <cell r="AS7">
            <v>0</v>
          </cell>
          <cell r="AT7" t="str">
            <v>keine</v>
          </cell>
          <cell r="AV7" t="b">
            <v>0</v>
          </cell>
        </row>
        <row r="8">
          <cell r="X8">
            <v>0</v>
          </cell>
          <cell r="Y8">
            <v>0</v>
          </cell>
          <cell r="Z8" t="str">
            <v/>
          </cell>
          <cell r="AA8" t="e">
            <v>#VALUE!</v>
          </cell>
          <cell r="AB8">
            <v>0</v>
          </cell>
          <cell r="AC8">
            <v>0</v>
          </cell>
          <cell r="AD8" t="str">
            <v>einseitig</v>
          </cell>
          <cell r="AE8" t="str">
            <v/>
          </cell>
          <cell r="AF8">
            <v>0</v>
          </cell>
          <cell r="AG8" t="e">
            <v>#VALUE!</v>
          </cell>
          <cell r="AH8">
            <v>90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4</v>
          </cell>
          <cell r="AN8">
            <v>5</v>
          </cell>
          <cell r="AO8">
            <v>0</v>
          </cell>
          <cell r="AP8">
            <v>0</v>
          </cell>
          <cell r="AQ8">
            <v>2</v>
          </cell>
          <cell r="AR8">
            <v>0</v>
          </cell>
          <cell r="AS8">
            <v>0</v>
          </cell>
          <cell r="AT8" t="str">
            <v>keine</v>
          </cell>
          <cell r="AV8" t="b">
            <v>0</v>
          </cell>
        </row>
        <row r="9">
          <cell r="X9">
            <v>0</v>
          </cell>
          <cell r="Y9">
            <v>0</v>
          </cell>
          <cell r="Z9" t="str">
            <v/>
          </cell>
          <cell r="AA9" t="e">
            <v>#VALUE!</v>
          </cell>
          <cell r="AB9">
            <v>0</v>
          </cell>
          <cell r="AC9">
            <v>0</v>
          </cell>
          <cell r="AD9" t="str">
            <v>einseitig</v>
          </cell>
          <cell r="AE9" t="str">
            <v/>
          </cell>
          <cell r="AF9">
            <v>0</v>
          </cell>
          <cell r="AG9" t="e">
            <v>#VALUE!</v>
          </cell>
          <cell r="AH9">
            <v>90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4</v>
          </cell>
          <cell r="AN9">
            <v>5</v>
          </cell>
          <cell r="AO9">
            <v>0</v>
          </cell>
          <cell r="AP9">
            <v>0</v>
          </cell>
          <cell r="AQ9">
            <v>2</v>
          </cell>
          <cell r="AR9">
            <v>0</v>
          </cell>
          <cell r="AS9">
            <v>0</v>
          </cell>
          <cell r="AT9" t="str">
            <v>keine</v>
          </cell>
          <cell r="AV9" t="b">
            <v>0</v>
          </cell>
        </row>
        <row r="10">
          <cell r="X10">
            <v>0</v>
          </cell>
          <cell r="Y10">
            <v>0</v>
          </cell>
          <cell r="Z10" t="str">
            <v/>
          </cell>
          <cell r="AA10" t="e">
            <v>#VALUE!</v>
          </cell>
          <cell r="AB10">
            <v>0</v>
          </cell>
          <cell r="AC10">
            <v>0</v>
          </cell>
          <cell r="AD10" t="str">
            <v>einseitig</v>
          </cell>
          <cell r="AE10" t="str">
            <v/>
          </cell>
          <cell r="AF10">
            <v>0</v>
          </cell>
          <cell r="AG10" t="e">
            <v>#VALUE!</v>
          </cell>
          <cell r="AH10">
            <v>90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4</v>
          </cell>
          <cell r="AN10">
            <v>5</v>
          </cell>
          <cell r="AO10">
            <v>0</v>
          </cell>
          <cell r="AP10">
            <v>0</v>
          </cell>
          <cell r="AQ10">
            <v>2</v>
          </cell>
          <cell r="AR10">
            <v>0</v>
          </cell>
          <cell r="AS10">
            <v>0</v>
          </cell>
          <cell r="AT10" t="str">
            <v>keine</v>
          </cell>
          <cell r="AV10" t="b">
            <v>0</v>
          </cell>
        </row>
        <row r="11">
          <cell r="X11">
            <v>0</v>
          </cell>
          <cell r="Y11">
            <v>0</v>
          </cell>
          <cell r="Z11" t="str">
            <v/>
          </cell>
          <cell r="AA11" t="e">
            <v>#VALUE!</v>
          </cell>
          <cell r="AB11">
            <v>0</v>
          </cell>
          <cell r="AC11">
            <v>0</v>
          </cell>
          <cell r="AD11" t="str">
            <v>einseitig</v>
          </cell>
          <cell r="AE11" t="str">
            <v/>
          </cell>
          <cell r="AF11">
            <v>0</v>
          </cell>
          <cell r="AG11" t="e">
            <v>#VALUE!</v>
          </cell>
          <cell r="AH11">
            <v>90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4</v>
          </cell>
          <cell r="AN11">
            <v>5</v>
          </cell>
          <cell r="AO11">
            <v>0</v>
          </cell>
          <cell r="AP11">
            <v>0</v>
          </cell>
          <cell r="AQ11">
            <v>2</v>
          </cell>
          <cell r="AR11">
            <v>0</v>
          </cell>
          <cell r="AS11">
            <v>0</v>
          </cell>
          <cell r="AT11" t="str">
            <v>keine</v>
          </cell>
          <cell r="AV11" t="b">
            <v>0</v>
          </cell>
        </row>
        <row r="12">
          <cell r="X12">
            <v>0</v>
          </cell>
          <cell r="Y12">
            <v>0</v>
          </cell>
          <cell r="Z12" t="str">
            <v/>
          </cell>
          <cell r="AA12" t="e">
            <v>#VALUE!</v>
          </cell>
          <cell r="AB12">
            <v>0</v>
          </cell>
          <cell r="AC12">
            <v>0</v>
          </cell>
          <cell r="AD12" t="str">
            <v>einseitig</v>
          </cell>
          <cell r="AE12" t="str">
            <v/>
          </cell>
          <cell r="AF12">
            <v>0</v>
          </cell>
          <cell r="AG12" t="e">
            <v>#VALUE!</v>
          </cell>
          <cell r="AH12">
            <v>90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4</v>
          </cell>
          <cell r="AN12">
            <v>5</v>
          </cell>
          <cell r="AO12">
            <v>0</v>
          </cell>
          <cell r="AP12">
            <v>0</v>
          </cell>
          <cell r="AQ12">
            <v>2</v>
          </cell>
          <cell r="AR12">
            <v>0</v>
          </cell>
          <cell r="AS12">
            <v>0</v>
          </cell>
          <cell r="AT12" t="str">
            <v>keine</v>
          </cell>
          <cell r="AV12" t="b">
            <v>0</v>
          </cell>
        </row>
        <row r="13">
          <cell r="X13">
            <v>0</v>
          </cell>
          <cell r="Y13">
            <v>0</v>
          </cell>
          <cell r="Z13" t="str">
            <v/>
          </cell>
          <cell r="AA13" t="e">
            <v>#VALUE!</v>
          </cell>
          <cell r="AB13">
            <v>0</v>
          </cell>
          <cell r="AC13">
            <v>0</v>
          </cell>
          <cell r="AD13" t="str">
            <v>einseitig</v>
          </cell>
          <cell r="AE13" t="str">
            <v/>
          </cell>
          <cell r="AF13">
            <v>0</v>
          </cell>
          <cell r="AG13" t="e">
            <v>#VALUE!</v>
          </cell>
          <cell r="AH13">
            <v>90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4</v>
          </cell>
          <cell r="AN13">
            <v>5</v>
          </cell>
          <cell r="AO13">
            <v>0</v>
          </cell>
          <cell r="AP13">
            <v>0</v>
          </cell>
          <cell r="AQ13">
            <v>2</v>
          </cell>
          <cell r="AR13">
            <v>0</v>
          </cell>
          <cell r="AS13">
            <v>0</v>
          </cell>
          <cell r="AT13" t="str">
            <v>keine</v>
          </cell>
          <cell r="AV13" t="b">
            <v>0</v>
          </cell>
        </row>
        <row r="14">
          <cell r="X14">
            <v>0</v>
          </cell>
          <cell r="Y14">
            <v>0</v>
          </cell>
          <cell r="Z14" t="str">
            <v/>
          </cell>
          <cell r="AA14" t="e">
            <v>#VALUE!</v>
          </cell>
          <cell r="AB14">
            <v>0</v>
          </cell>
          <cell r="AC14">
            <v>0</v>
          </cell>
          <cell r="AD14" t="str">
            <v>einseitig</v>
          </cell>
          <cell r="AE14" t="str">
            <v/>
          </cell>
          <cell r="AF14">
            <v>0</v>
          </cell>
          <cell r="AG14" t="e">
            <v>#VALUE!</v>
          </cell>
          <cell r="AH14">
            <v>90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4</v>
          </cell>
          <cell r="AN14">
            <v>5</v>
          </cell>
          <cell r="AO14">
            <v>0</v>
          </cell>
          <cell r="AP14">
            <v>0</v>
          </cell>
          <cell r="AQ14">
            <v>2</v>
          </cell>
          <cell r="AR14">
            <v>0</v>
          </cell>
          <cell r="AS14">
            <v>0</v>
          </cell>
          <cell r="AT14" t="str">
            <v>keine</v>
          </cell>
          <cell r="AV14" t="b">
            <v>0</v>
          </cell>
        </row>
        <row r="15">
          <cell r="X15">
            <v>0</v>
          </cell>
          <cell r="Y15">
            <v>0</v>
          </cell>
          <cell r="Z15" t="str">
            <v/>
          </cell>
          <cell r="AA15" t="e">
            <v>#VALUE!</v>
          </cell>
          <cell r="AB15">
            <v>0</v>
          </cell>
          <cell r="AC15">
            <v>0</v>
          </cell>
          <cell r="AD15" t="str">
            <v>einseitig</v>
          </cell>
          <cell r="AE15" t="str">
            <v/>
          </cell>
          <cell r="AF15">
            <v>0</v>
          </cell>
          <cell r="AG15" t="e">
            <v>#VALUE!</v>
          </cell>
          <cell r="AH15">
            <v>90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4</v>
          </cell>
          <cell r="AN15">
            <v>5</v>
          </cell>
          <cell r="AO15">
            <v>0</v>
          </cell>
          <cell r="AP15">
            <v>0</v>
          </cell>
          <cell r="AQ15">
            <v>2</v>
          </cell>
          <cell r="AR15">
            <v>0</v>
          </cell>
          <cell r="AS15">
            <v>0</v>
          </cell>
          <cell r="AT15" t="str">
            <v>keine</v>
          </cell>
          <cell r="AV15" t="b">
            <v>0</v>
          </cell>
        </row>
        <row r="16">
          <cell r="X16">
            <v>0</v>
          </cell>
          <cell r="Y16">
            <v>0</v>
          </cell>
          <cell r="Z16" t="str">
            <v/>
          </cell>
          <cell r="AA16" t="e">
            <v>#VALUE!</v>
          </cell>
          <cell r="AB16">
            <v>0</v>
          </cell>
          <cell r="AC16">
            <v>0</v>
          </cell>
          <cell r="AD16" t="str">
            <v>einseitig</v>
          </cell>
          <cell r="AE16" t="str">
            <v/>
          </cell>
          <cell r="AF16">
            <v>0</v>
          </cell>
          <cell r="AG16" t="e">
            <v>#VALUE!</v>
          </cell>
          <cell r="AH16">
            <v>90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4</v>
          </cell>
          <cell r="AN16">
            <v>5</v>
          </cell>
          <cell r="AO16">
            <v>0</v>
          </cell>
          <cell r="AP16">
            <v>0</v>
          </cell>
          <cell r="AQ16">
            <v>2</v>
          </cell>
          <cell r="AR16">
            <v>0</v>
          </cell>
          <cell r="AS16">
            <v>0</v>
          </cell>
          <cell r="AT16" t="str">
            <v>keine</v>
          </cell>
          <cell r="AV16" t="b">
            <v>0</v>
          </cell>
        </row>
        <row r="17">
          <cell r="X17">
            <v>0</v>
          </cell>
          <cell r="Y17">
            <v>0</v>
          </cell>
          <cell r="Z17" t="str">
            <v/>
          </cell>
          <cell r="AA17" t="e">
            <v>#VALUE!</v>
          </cell>
          <cell r="AB17">
            <v>0</v>
          </cell>
          <cell r="AC17">
            <v>0</v>
          </cell>
          <cell r="AD17" t="str">
            <v>einseitig</v>
          </cell>
          <cell r="AE17" t="str">
            <v/>
          </cell>
          <cell r="AF17">
            <v>0</v>
          </cell>
          <cell r="AG17" t="e">
            <v>#VALUE!</v>
          </cell>
          <cell r="AH17">
            <v>90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4</v>
          </cell>
          <cell r="AN17">
            <v>5</v>
          </cell>
          <cell r="AO17">
            <v>0</v>
          </cell>
          <cell r="AP17">
            <v>0</v>
          </cell>
          <cell r="AQ17">
            <v>2</v>
          </cell>
          <cell r="AR17">
            <v>0</v>
          </cell>
          <cell r="AS17">
            <v>0</v>
          </cell>
          <cell r="AT17" t="str">
            <v>keine</v>
          </cell>
          <cell r="AV17" t="b">
            <v>0</v>
          </cell>
        </row>
        <row r="18">
          <cell r="X18">
            <v>0</v>
          </cell>
          <cell r="Y18">
            <v>0</v>
          </cell>
          <cell r="Z18" t="str">
            <v/>
          </cell>
          <cell r="AA18" t="e">
            <v>#VALUE!</v>
          </cell>
          <cell r="AB18">
            <v>0</v>
          </cell>
          <cell r="AC18">
            <v>0</v>
          </cell>
          <cell r="AD18" t="str">
            <v>einseitig</v>
          </cell>
          <cell r="AE18" t="str">
            <v/>
          </cell>
          <cell r="AF18">
            <v>0</v>
          </cell>
          <cell r="AG18" t="e">
            <v>#VALUE!</v>
          </cell>
          <cell r="AH18">
            <v>90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4</v>
          </cell>
          <cell r="AN18">
            <v>5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 t="str">
            <v>keine</v>
          </cell>
          <cell r="AV18" t="b">
            <v>0</v>
          </cell>
        </row>
        <row r="19">
          <cell r="X19">
            <v>0</v>
          </cell>
          <cell r="Y19">
            <v>0</v>
          </cell>
          <cell r="Z19" t="str">
            <v/>
          </cell>
          <cell r="AA19" t="e">
            <v>#VALUE!</v>
          </cell>
          <cell r="AB19">
            <v>0</v>
          </cell>
          <cell r="AC19">
            <v>0</v>
          </cell>
          <cell r="AD19" t="str">
            <v>einseitig</v>
          </cell>
          <cell r="AE19" t="str">
            <v/>
          </cell>
          <cell r="AF19">
            <v>0</v>
          </cell>
          <cell r="AG19" t="e">
            <v>#VALUE!</v>
          </cell>
          <cell r="AH19">
            <v>90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4</v>
          </cell>
          <cell r="AN19">
            <v>5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 t="str">
            <v>keine</v>
          </cell>
          <cell r="AV19" t="b">
            <v>0</v>
          </cell>
        </row>
        <row r="20">
          <cell r="X20">
            <v>0</v>
          </cell>
          <cell r="Y20">
            <v>0</v>
          </cell>
          <cell r="Z20" t="str">
            <v/>
          </cell>
          <cell r="AA20" t="e">
            <v>#VALUE!</v>
          </cell>
          <cell r="AB20">
            <v>0</v>
          </cell>
          <cell r="AC20">
            <v>0</v>
          </cell>
          <cell r="AD20" t="str">
            <v>einseitig</v>
          </cell>
          <cell r="AE20" t="str">
            <v/>
          </cell>
          <cell r="AF20">
            <v>0</v>
          </cell>
          <cell r="AG20" t="e">
            <v>#VALUE!</v>
          </cell>
          <cell r="AH20">
            <v>90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4</v>
          </cell>
          <cell r="AN20">
            <v>5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 t="str">
            <v>keine</v>
          </cell>
          <cell r="AV20" t="b">
            <v>0</v>
          </cell>
        </row>
        <row r="21">
          <cell r="X21">
            <v>0</v>
          </cell>
          <cell r="Y21">
            <v>0</v>
          </cell>
          <cell r="Z21" t="str">
            <v/>
          </cell>
          <cell r="AA21" t="e">
            <v>#VALUE!</v>
          </cell>
          <cell r="AB21">
            <v>0</v>
          </cell>
          <cell r="AC21">
            <v>0</v>
          </cell>
          <cell r="AD21" t="str">
            <v>einseitig</v>
          </cell>
          <cell r="AE21" t="str">
            <v/>
          </cell>
          <cell r="AF21">
            <v>0</v>
          </cell>
          <cell r="AG21" t="e">
            <v>#VALUE!</v>
          </cell>
          <cell r="AH21">
            <v>90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4</v>
          </cell>
          <cell r="AN21">
            <v>5</v>
          </cell>
          <cell r="AO21">
            <v>0</v>
          </cell>
          <cell r="AP21">
            <v>0</v>
          </cell>
          <cell r="AQ21">
            <v>2</v>
          </cell>
          <cell r="AR21">
            <v>0</v>
          </cell>
          <cell r="AS21">
            <v>0</v>
          </cell>
          <cell r="AT21" t="str">
            <v>keine</v>
          </cell>
          <cell r="AV21" t="b">
            <v>0</v>
          </cell>
        </row>
        <row r="22">
          <cell r="X22">
            <v>0</v>
          </cell>
          <cell r="Y22">
            <v>0</v>
          </cell>
          <cell r="Z22" t="str">
            <v/>
          </cell>
          <cell r="AA22" t="e">
            <v>#VALUE!</v>
          </cell>
          <cell r="AB22">
            <v>0</v>
          </cell>
          <cell r="AC22">
            <v>0</v>
          </cell>
          <cell r="AD22" t="str">
            <v>einseitig</v>
          </cell>
          <cell r="AE22" t="str">
            <v/>
          </cell>
          <cell r="AF22">
            <v>0</v>
          </cell>
          <cell r="AG22" t="e">
            <v>#VALUE!</v>
          </cell>
          <cell r="AH22">
            <v>90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4</v>
          </cell>
          <cell r="AN22">
            <v>5</v>
          </cell>
          <cell r="AO22">
            <v>0</v>
          </cell>
          <cell r="AP22">
            <v>0</v>
          </cell>
          <cell r="AQ22">
            <v>2</v>
          </cell>
          <cell r="AR22">
            <v>0</v>
          </cell>
          <cell r="AS22">
            <v>0</v>
          </cell>
          <cell r="AT22" t="str">
            <v>keine</v>
          </cell>
          <cell r="AV22" t="b">
            <v>0</v>
          </cell>
        </row>
        <row r="23">
          <cell r="X23">
            <v>0</v>
          </cell>
          <cell r="Y23">
            <v>0</v>
          </cell>
          <cell r="Z23" t="str">
            <v/>
          </cell>
          <cell r="AA23" t="e">
            <v>#VALUE!</v>
          </cell>
          <cell r="AB23">
            <v>0</v>
          </cell>
          <cell r="AC23">
            <v>0</v>
          </cell>
          <cell r="AD23" t="str">
            <v>einseitig</v>
          </cell>
          <cell r="AE23" t="str">
            <v/>
          </cell>
          <cell r="AF23">
            <v>0</v>
          </cell>
          <cell r="AG23" t="e">
            <v>#VALUE!</v>
          </cell>
          <cell r="AH23">
            <v>90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4</v>
          </cell>
          <cell r="AN23">
            <v>5</v>
          </cell>
          <cell r="AO23">
            <v>0</v>
          </cell>
          <cell r="AP23">
            <v>0</v>
          </cell>
          <cell r="AQ23">
            <v>2</v>
          </cell>
          <cell r="AR23">
            <v>0</v>
          </cell>
          <cell r="AS23">
            <v>0</v>
          </cell>
          <cell r="AT23" t="str">
            <v>keine</v>
          </cell>
          <cell r="AV23" t="b">
            <v>0</v>
          </cell>
        </row>
        <row r="24">
          <cell r="X24">
            <v>0</v>
          </cell>
          <cell r="Y24">
            <v>0</v>
          </cell>
          <cell r="Z24" t="str">
            <v/>
          </cell>
          <cell r="AA24" t="e">
            <v>#VALUE!</v>
          </cell>
          <cell r="AB24">
            <v>0</v>
          </cell>
          <cell r="AC24">
            <v>0</v>
          </cell>
          <cell r="AD24" t="str">
            <v>einseitig</v>
          </cell>
          <cell r="AE24" t="str">
            <v/>
          </cell>
          <cell r="AF24">
            <v>0</v>
          </cell>
          <cell r="AG24" t="e">
            <v>#VALUE!</v>
          </cell>
          <cell r="AH24">
            <v>90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4</v>
          </cell>
          <cell r="AN24">
            <v>5</v>
          </cell>
          <cell r="AO24">
            <v>0</v>
          </cell>
          <cell r="AP24">
            <v>0</v>
          </cell>
          <cell r="AQ24">
            <v>2</v>
          </cell>
          <cell r="AR24">
            <v>0</v>
          </cell>
          <cell r="AS24">
            <v>0</v>
          </cell>
          <cell r="AT24" t="str">
            <v>keine</v>
          </cell>
          <cell r="AV24" t="b">
            <v>0</v>
          </cell>
        </row>
        <row r="25">
          <cell r="X25">
            <v>0</v>
          </cell>
          <cell r="Y25">
            <v>0</v>
          </cell>
          <cell r="Z25" t="str">
            <v/>
          </cell>
          <cell r="AA25" t="e">
            <v>#VALUE!</v>
          </cell>
          <cell r="AB25">
            <v>0</v>
          </cell>
          <cell r="AC25">
            <v>0</v>
          </cell>
          <cell r="AD25" t="str">
            <v>einseitig</v>
          </cell>
          <cell r="AE25" t="str">
            <v/>
          </cell>
          <cell r="AF25">
            <v>0</v>
          </cell>
          <cell r="AG25" t="e">
            <v>#VALUE!</v>
          </cell>
          <cell r="AH25">
            <v>90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4</v>
          </cell>
          <cell r="AN25">
            <v>5</v>
          </cell>
          <cell r="AO25">
            <v>0</v>
          </cell>
          <cell r="AP25">
            <v>0</v>
          </cell>
          <cell r="AQ25">
            <v>2</v>
          </cell>
          <cell r="AR25">
            <v>0</v>
          </cell>
          <cell r="AS25">
            <v>0</v>
          </cell>
          <cell r="AT25" t="str">
            <v>keine</v>
          </cell>
          <cell r="AV25" t="b">
            <v>0</v>
          </cell>
        </row>
      </sheetData>
      <sheetData sheetId="23">
        <row r="6">
          <cell r="X6">
            <v>0</v>
          </cell>
          <cell r="Y6">
            <v>0</v>
          </cell>
          <cell r="Z6" t="str">
            <v/>
          </cell>
          <cell r="AA6" t="e">
            <v>#VALUE!</v>
          </cell>
          <cell r="AB6">
            <v>0</v>
          </cell>
          <cell r="AC6">
            <v>0</v>
          </cell>
          <cell r="AD6" t="str">
            <v>einseitig</v>
          </cell>
          <cell r="AE6" t="str">
            <v/>
          </cell>
          <cell r="AF6">
            <v>0</v>
          </cell>
          <cell r="AG6" t="e">
            <v>#VALUE!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4</v>
          </cell>
          <cell r="AN6">
            <v>5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 t="str">
            <v>keine</v>
          </cell>
          <cell r="AV6" t="b">
            <v>0</v>
          </cell>
        </row>
        <row r="7">
          <cell r="X7">
            <v>0</v>
          </cell>
          <cell r="Y7">
            <v>0</v>
          </cell>
          <cell r="Z7" t="str">
            <v/>
          </cell>
          <cell r="AA7" t="e">
            <v>#VALUE!</v>
          </cell>
          <cell r="AB7">
            <v>0</v>
          </cell>
          <cell r="AC7">
            <v>0</v>
          </cell>
          <cell r="AD7" t="str">
            <v>einseitig</v>
          </cell>
          <cell r="AE7" t="str">
            <v/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4</v>
          </cell>
          <cell r="AN7">
            <v>5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 t="str">
            <v>keine</v>
          </cell>
          <cell r="AV7" t="b">
            <v>0</v>
          </cell>
        </row>
        <row r="8">
          <cell r="X8">
            <v>0</v>
          </cell>
          <cell r="Y8">
            <v>0</v>
          </cell>
          <cell r="Z8" t="str">
            <v/>
          </cell>
          <cell r="AA8" t="e">
            <v>#VALUE!</v>
          </cell>
          <cell r="AB8">
            <v>0</v>
          </cell>
          <cell r="AC8">
            <v>0</v>
          </cell>
          <cell r="AD8" t="str">
            <v>einseitig</v>
          </cell>
          <cell r="AE8" t="str">
            <v/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4</v>
          </cell>
          <cell r="AN8">
            <v>5</v>
          </cell>
          <cell r="AO8">
            <v>0</v>
          </cell>
          <cell r="AP8">
            <v>0</v>
          </cell>
          <cell r="AQ8">
            <v>2</v>
          </cell>
          <cell r="AR8">
            <v>0</v>
          </cell>
          <cell r="AS8">
            <v>0</v>
          </cell>
          <cell r="AT8" t="str">
            <v>keine</v>
          </cell>
          <cell r="AV8" t="b">
            <v>0</v>
          </cell>
        </row>
        <row r="9">
          <cell r="X9">
            <v>0</v>
          </cell>
          <cell r="Y9">
            <v>0</v>
          </cell>
          <cell r="Z9" t="str">
            <v/>
          </cell>
          <cell r="AA9" t="e">
            <v>#VALUE!</v>
          </cell>
          <cell r="AB9">
            <v>0</v>
          </cell>
          <cell r="AC9">
            <v>0</v>
          </cell>
          <cell r="AD9" t="str">
            <v>einseitig</v>
          </cell>
          <cell r="AE9" t="str">
            <v/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4</v>
          </cell>
          <cell r="AN9">
            <v>5</v>
          </cell>
          <cell r="AO9">
            <v>0</v>
          </cell>
          <cell r="AP9">
            <v>0</v>
          </cell>
          <cell r="AQ9">
            <v>2</v>
          </cell>
          <cell r="AR9">
            <v>0</v>
          </cell>
          <cell r="AS9">
            <v>0</v>
          </cell>
          <cell r="AT9" t="str">
            <v>keine</v>
          </cell>
          <cell r="AV9" t="b">
            <v>0</v>
          </cell>
        </row>
        <row r="10">
          <cell r="X10">
            <v>0</v>
          </cell>
          <cell r="Y10">
            <v>0</v>
          </cell>
          <cell r="Z10" t="str">
            <v/>
          </cell>
          <cell r="AA10" t="e">
            <v>#VALUE!</v>
          </cell>
          <cell r="AB10">
            <v>0</v>
          </cell>
          <cell r="AC10">
            <v>0</v>
          </cell>
          <cell r="AD10" t="str">
            <v>einseitig</v>
          </cell>
          <cell r="AE10" t="str">
            <v/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4</v>
          </cell>
          <cell r="AN10">
            <v>5</v>
          </cell>
          <cell r="AO10">
            <v>0</v>
          </cell>
          <cell r="AP10">
            <v>0</v>
          </cell>
          <cell r="AQ10">
            <v>2</v>
          </cell>
          <cell r="AR10">
            <v>0</v>
          </cell>
          <cell r="AS10">
            <v>0</v>
          </cell>
          <cell r="AT10" t="str">
            <v>keine</v>
          </cell>
          <cell r="AV10" t="b">
            <v>0</v>
          </cell>
        </row>
        <row r="11">
          <cell r="X11">
            <v>0</v>
          </cell>
          <cell r="Y11">
            <v>0</v>
          </cell>
          <cell r="Z11" t="str">
            <v/>
          </cell>
          <cell r="AA11" t="e">
            <v>#VALUE!</v>
          </cell>
          <cell r="AB11">
            <v>0</v>
          </cell>
          <cell r="AC11">
            <v>0</v>
          </cell>
          <cell r="AD11" t="str">
            <v>einseitig</v>
          </cell>
          <cell r="AE11" t="str">
            <v/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4</v>
          </cell>
          <cell r="AN11">
            <v>5</v>
          </cell>
          <cell r="AO11">
            <v>0</v>
          </cell>
          <cell r="AP11">
            <v>0</v>
          </cell>
          <cell r="AQ11">
            <v>2</v>
          </cell>
          <cell r="AR11">
            <v>0</v>
          </cell>
          <cell r="AS11">
            <v>0</v>
          </cell>
          <cell r="AT11" t="str">
            <v>keine</v>
          </cell>
          <cell r="AV11" t="b">
            <v>0</v>
          </cell>
        </row>
        <row r="12">
          <cell r="X12">
            <v>0</v>
          </cell>
          <cell r="Y12">
            <v>0</v>
          </cell>
          <cell r="Z12" t="str">
            <v/>
          </cell>
          <cell r="AA12" t="e">
            <v>#VALUE!</v>
          </cell>
          <cell r="AB12">
            <v>0</v>
          </cell>
          <cell r="AC12">
            <v>0</v>
          </cell>
          <cell r="AD12" t="str">
            <v>einseitig</v>
          </cell>
          <cell r="AE12" t="str">
            <v/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4</v>
          </cell>
          <cell r="AN12">
            <v>5</v>
          </cell>
          <cell r="AO12">
            <v>0</v>
          </cell>
          <cell r="AP12">
            <v>0</v>
          </cell>
          <cell r="AQ12">
            <v>2</v>
          </cell>
          <cell r="AR12">
            <v>0</v>
          </cell>
          <cell r="AS12">
            <v>0</v>
          </cell>
          <cell r="AT12" t="str">
            <v>keine</v>
          </cell>
          <cell r="AV12" t="b">
            <v>0</v>
          </cell>
        </row>
        <row r="13">
          <cell r="X13">
            <v>0</v>
          </cell>
          <cell r="Y13">
            <v>0</v>
          </cell>
          <cell r="Z13" t="str">
            <v/>
          </cell>
          <cell r="AA13" t="e">
            <v>#VALUE!</v>
          </cell>
          <cell r="AB13">
            <v>0</v>
          </cell>
          <cell r="AC13">
            <v>0</v>
          </cell>
          <cell r="AD13" t="str">
            <v>einseitig</v>
          </cell>
          <cell r="AE13" t="str">
            <v/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4</v>
          </cell>
          <cell r="AN13">
            <v>5</v>
          </cell>
          <cell r="AO13">
            <v>0</v>
          </cell>
          <cell r="AP13">
            <v>0</v>
          </cell>
          <cell r="AQ13">
            <v>2</v>
          </cell>
          <cell r="AR13">
            <v>0</v>
          </cell>
          <cell r="AS13">
            <v>0</v>
          </cell>
          <cell r="AT13" t="str">
            <v>keine</v>
          </cell>
          <cell r="AV13" t="b">
            <v>0</v>
          </cell>
        </row>
        <row r="14">
          <cell r="X14">
            <v>0</v>
          </cell>
          <cell r="Y14">
            <v>0</v>
          </cell>
          <cell r="Z14" t="str">
            <v/>
          </cell>
          <cell r="AA14" t="e">
            <v>#VALUE!</v>
          </cell>
          <cell r="AB14">
            <v>0</v>
          </cell>
          <cell r="AC14">
            <v>0</v>
          </cell>
          <cell r="AD14" t="str">
            <v>einseitig</v>
          </cell>
          <cell r="AE14" t="str">
            <v/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4</v>
          </cell>
          <cell r="AN14">
            <v>5</v>
          </cell>
          <cell r="AO14">
            <v>0</v>
          </cell>
          <cell r="AP14">
            <v>0</v>
          </cell>
          <cell r="AQ14">
            <v>2</v>
          </cell>
          <cell r="AR14">
            <v>0</v>
          </cell>
          <cell r="AS14">
            <v>0</v>
          </cell>
          <cell r="AT14" t="str">
            <v>keine</v>
          </cell>
          <cell r="AV14" t="b">
            <v>0</v>
          </cell>
        </row>
        <row r="15">
          <cell r="X15">
            <v>0</v>
          </cell>
          <cell r="Y15">
            <v>0</v>
          </cell>
          <cell r="Z15" t="str">
            <v/>
          </cell>
          <cell r="AA15" t="e">
            <v>#VALUE!</v>
          </cell>
          <cell r="AB15">
            <v>0</v>
          </cell>
          <cell r="AC15">
            <v>0</v>
          </cell>
          <cell r="AD15" t="str">
            <v>einseitig</v>
          </cell>
          <cell r="AE15" t="str">
            <v/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4</v>
          </cell>
          <cell r="AN15">
            <v>5</v>
          </cell>
          <cell r="AO15">
            <v>0</v>
          </cell>
          <cell r="AP15">
            <v>0</v>
          </cell>
          <cell r="AQ15">
            <v>2</v>
          </cell>
          <cell r="AR15">
            <v>0</v>
          </cell>
          <cell r="AS15">
            <v>0</v>
          </cell>
          <cell r="AT15" t="str">
            <v>keine</v>
          </cell>
          <cell r="AV15" t="b">
            <v>0</v>
          </cell>
        </row>
        <row r="16">
          <cell r="X16">
            <v>0</v>
          </cell>
          <cell r="Y16">
            <v>0</v>
          </cell>
          <cell r="Z16" t="str">
            <v/>
          </cell>
          <cell r="AA16" t="e">
            <v>#VALUE!</v>
          </cell>
          <cell r="AB16">
            <v>0</v>
          </cell>
          <cell r="AC16">
            <v>0</v>
          </cell>
          <cell r="AD16" t="str">
            <v>einseitig</v>
          </cell>
          <cell r="AE16" t="str">
            <v/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4</v>
          </cell>
          <cell r="AN16">
            <v>5</v>
          </cell>
          <cell r="AO16">
            <v>0</v>
          </cell>
          <cell r="AP16">
            <v>0</v>
          </cell>
          <cell r="AQ16">
            <v>2</v>
          </cell>
          <cell r="AR16">
            <v>0</v>
          </cell>
          <cell r="AS16">
            <v>0</v>
          </cell>
          <cell r="AT16" t="str">
            <v>keine</v>
          </cell>
          <cell r="AV16" t="b">
            <v>0</v>
          </cell>
        </row>
        <row r="17">
          <cell r="X17">
            <v>0</v>
          </cell>
          <cell r="Y17">
            <v>0</v>
          </cell>
          <cell r="Z17" t="str">
            <v/>
          </cell>
          <cell r="AA17" t="e">
            <v>#VALUE!</v>
          </cell>
          <cell r="AB17">
            <v>0</v>
          </cell>
          <cell r="AC17">
            <v>0</v>
          </cell>
          <cell r="AD17" t="str">
            <v>einseitig</v>
          </cell>
          <cell r="AE17" t="str">
            <v/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4</v>
          </cell>
          <cell r="AN17">
            <v>5</v>
          </cell>
          <cell r="AO17">
            <v>0</v>
          </cell>
          <cell r="AP17">
            <v>0</v>
          </cell>
          <cell r="AQ17">
            <v>2</v>
          </cell>
          <cell r="AR17">
            <v>0</v>
          </cell>
          <cell r="AS17">
            <v>0</v>
          </cell>
          <cell r="AT17" t="str">
            <v>keine</v>
          </cell>
          <cell r="AV17" t="b">
            <v>0</v>
          </cell>
        </row>
        <row r="18">
          <cell r="X18">
            <v>0</v>
          </cell>
          <cell r="Y18">
            <v>0</v>
          </cell>
          <cell r="Z18" t="str">
            <v/>
          </cell>
          <cell r="AA18" t="e">
            <v>#VALUE!</v>
          </cell>
          <cell r="AB18">
            <v>0</v>
          </cell>
          <cell r="AC18">
            <v>0</v>
          </cell>
          <cell r="AD18" t="str">
            <v>einseitig</v>
          </cell>
          <cell r="AE18" t="str">
            <v/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4</v>
          </cell>
          <cell r="AN18">
            <v>5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 t="str">
            <v>keine</v>
          </cell>
          <cell r="AV18" t="b">
            <v>0</v>
          </cell>
        </row>
        <row r="19">
          <cell r="X19">
            <v>0</v>
          </cell>
          <cell r="Y19">
            <v>0</v>
          </cell>
          <cell r="Z19" t="str">
            <v/>
          </cell>
          <cell r="AA19" t="e">
            <v>#VALUE!</v>
          </cell>
          <cell r="AB19">
            <v>0</v>
          </cell>
          <cell r="AC19">
            <v>0</v>
          </cell>
          <cell r="AD19" t="str">
            <v>einseitig</v>
          </cell>
          <cell r="AE19" t="str">
            <v/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4</v>
          </cell>
          <cell r="AN19">
            <v>5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 t="str">
            <v>keine</v>
          </cell>
          <cell r="AV19" t="b">
            <v>0</v>
          </cell>
        </row>
        <row r="20">
          <cell r="X20">
            <v>0</v>
          </cell>
          <cell r="Y20">
            <v>0</v>
          </cell>
          <cell r="Z20" t="str">
            <v/>
          </cell>
          <cell r="AA20" t="e">
            <v>#VALUE!</v>
          </cell>
          <cell r="AB20">
            <v>0</v>
          </cell>
          <cell r="AC20">
            <v>0</v>
          </cell>
          <cell r="AD20" t="str">
            <v>einseitig</v>
          </cell>
          <cell r="AE20" t="str">
            <v/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4</v>
          </cell>
          <cell r="AN20">
            <v>5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 t="str">
            <v>keine</v>
          </cell>
          <cell r="AV20" t="b">
            <v>0</v>
          </cell>
        </row>
        <row r="21">
          <cell r="X21">
            <v>0</v>
          </cell>
          <cell r="Y21">
            <v>0</v>
          </cell>
          <cell r="Z21" t="str">
            <v/>
          </cell>
          <cell r="AA21" t="e">
            <v>#VALUE!</v>
          </cell>
          <cell r="AB21">
            <v>0</v>
          </cell>
          <cell r="AC21">
            <v>0</v>
          </cell>
          <cell r="AD21" t="str">
            <v>einseitig</v>
          </cell>
          <cell r="AE21" t="str">
            <v/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4</v>
          </cell>
          <cell r="AN21">
            <v>5</v>
          </cell>
          <cell r="AO21">
            <v>0</v>
          </cell>
          <cell r="AP21">
            <v>0</v>
          </cell>
          <cell r="AQ21">
            <v>2</v>
          </cell>
          <cell r="AR21">
            <v>0</v>
          </cell>
          <cell r="AS21">
            <v>0</v>
          </cell>
          <cell r="AT21" t="str">
            <v>keine</v>
          </cell>
          <cell r="AV21" t="b">
            <v>0</v>
          </cell>
        </row>
        <row r="22">
          <cell r="X22">
            <v>0</v>
          </cell>
          <cell r="Y22">
            <v>0</v>
          </cell>
          <cell r="Z22" t="str">
            <v/>
          </cell>
          <cell r="AA22" t="e">
            <v>#VALUE!</v>
          </cell>
          <cell r="AB22">
            <v>0</v>
          </cell>
          <cell r="AC22">
            <v>0</v>
          </cell>
          <cell r="AD22" t="str">
            <v>einseitig</v>
          </cell>
          <cell r="AE22" t="str">
            <v/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4</v>
          </cell>
          <cell r="AN22">
            <v>5</v>
          </cell>
          <cell r="AO22">
            <v>0</v>
          </cell>
          <cell r="AP22">
            <v>0</v>
          </cell>
          <cell r="AQ22">
            <v>2</v>
          </cell>
          <cell r="AR22">
            <v>0</v>
          </cell>
          <cell r="AS22">
            <v>0</v>
          </cell>
          <cell r="AT22" t="str">
            <v>keine</v>
          </cell>
          <cell r="AV22" t="b">
            <v>0</v>
          </cell>
        </row>
        <row r="23">
          <cell r="X23">
            <v>0</v>
          </cell>
          <cell r="Y23">
            <v>0</v>
          </cell>
          <cell r="Z23" t="str">
            <v/>
          </cell>
          <cell r="AA23" t="e">
            <v>#VALUE!</v>
          </cell>
          <cell r="AB23">
            <v>0</v>
          </cell>
          <cell r="AC23">
            <v>0</v>
          </cell>
          <cell r="AD23" t="str">
            <v>einseitig</v>
          </cell>
          <cell r="AE23" t="str">
            <v/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4</v>
          </cell>
          <cell r="AN23">
            <v>5</v>
          </cell>
          <cell r="AO23">
            <v>0</v>
          </cell>
          <cell r="AP23">
            <v>0</v>
          </cell>
          <cell r="AQ23">
            <v>2</v>
          </cell>
          <cell r="AR23">
            <v>0</v>
          </cell>
          <cell r="AS23">
            <v>0</v>
          </cell>
          <cell r="AT23" t="str">
            <v>keine</v>
          </cell>
          <cell r="AV23" t="b">
            <v>0</v>
          </cell>
        </row>
        <row r="24">
          <cell r="X24">
            <v>0</v>
          </cell>
          <cell r="Y24">
            <v>0</v>
          </cell>
          <cell r="Z24" t="str">
            <v/>
          </cell>
          <cell r="AA24" t="e">
            <v>#VALUE!</v>
          </cell>
          <cell r="AB24">
            <v>0</v>
          </cell>
          <cell r="AC24">
            <v>0</v>
          </cell>
          <cell r="AD24" t="str">
            <v>einseitig</v>
          </cell>
          <cell r="AE24" t="str">
            <v/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4</v>
          </cell>
          <cell r="AN24">
            <v>5</v>
          </cell>
          <cell r="AO24">
            <v>0</v>
          </cell>
          <cell r="AP24">
            <v>0</v>
          </cell>
          <cell r="AQ24">
            <v>2</v>
          </cell>
          <cell r="AR24">
            <v>0</v>
          </cell>
          <cell r="AS24">
            <v>0</v>
          </cell>
          <cell r="AT24" t="str">
            <v>keine</v>
          </cell>
          <cell r="AV24" t="b">
            <v>0</v>
          </cell>
        </row>
        <row r="25">
          <cell r="X25">
            <v>0</v>
          </cell>
          <cell r="Y25">
            <v>0</v>
          </cell>
          <cell r="Z25" t="str">
            <v/>
          </cell>
          <cell r="AA25" t="e">
            <v>#VALUE!</v>
          </cell>
          <cell r="AB25">
            <v>0</v>
          </cell>
          <cell r="AC25">
            <v>0</v>
          </cell>
          <cell r="AD25" t="str">
            <v>einseitig</v>
          </cell>
          <cell r="AE25" t="str">
            <v/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4</v>
          </cell>
          <cell r="AN25">
            <v>5</v>
          </cell>
          <cell r="AO25">
            <v>0</v>
          </cell>
          <cell r="AP25">
            <v>0</v>
          </cell>
          <cell r="AQ25">
            <v>2</v>
          </cell>
          <cell r="AR25">
            <v>0</v>
          </cell>
          <cell r="AS25">
            <v>0</v>
          </cell>
          <cell r="AT25" t="str">
            <v>keine</v>
          </cell>
          <cell r="AV25" t="b">
            <v>0</v>
          </cell>
        </row>
      </sheetData>
      <sheetData sheetId="24">
        <row r="1">
          <cell r="A1" t="str">
            <v>Blechbezeichnung</v>
          </cell>
          <cell r="B1" t="str">
            <v>Prinzipbild</v>
          </cell>
          <cell r="C1" t="str">
            <v>Parameterbild</v>
          </cell>
        </row>
        <row r="2">
          <cell r="A2" t="str">
            <v>Flachblech</v>
          </cell>
          <cell r="B2" t="e">
            <v>#VALUE!</v>
          </cell>
          <cell r="C2" t="e">
            <v>#VALUE!</v>
          </cell>
        </row>
        <row r="3">
          <cell r="A3" t="str">
            <v>Flachblech mit 1 Aufhängeloch</v>
          </cell>
          <cell r="B3" t="e">
            <v>#VALUE!</v>
          </cell>
          <cell r="C3" t="e">
            <v>#VALUE!</v>
          </cell>
        </row>
        <row r="4">
          <cell r="A4" t="str">
            <v>Quetschblech zweiseitig</v>
          </cell>
          <cell r="B4" t="e">
            <v>#VALUE!</v>
          </cell>
          <cell r="C4" t="e">
            <v>#VALUE!</v>
          </cell>
        </row>
        <row r="5">
          <cell r="A5" t="str">
            <v>Quetschblech einseitig</v>
          </cell>
          <cell r="B5" t="e">
            <v>#VALUE!</v>
          </cell>
          <cell r="C5" t="e">
            <v>#VALUE!</v>
          </cell>
        </row>
        <row r="6">
          <cell r="A6" t="str">
            <v>Winkelblech 90° Aussenecke</v>
          </cell>
          <cell r="B6" t="e">
            <v>#VALUE!</v>
          </cell>
          <cell r="C6" t="e">
            <v>#VALUE!</v>
          </cell>
        </row>
        <row r="7">
          <cell r="A7" t="str">
            <v>Winkelblech 90° Innenecke</v>
          </cell>
          <cell r="B7" t="e">
            <v>#VALUE!</v>
          </cell>
          <cell r="C7" t="e">
            <v>#VALUE!</v>
          </cell>
        </row>
        <row r="8">
          <cell r="A8" t="str">
            <v>Winkelblech Aussenecke variabel</v>
          </cell>
          <cell r="B8" t="e">
            <v>#VALUE!</v>
          </cell>
          <cell r="C8" t="e">
            <v>#VALUE!</v>
          </cell>
        </row>
        <row r="9">
          <cell r="A9" t="str">
            <v>Winkelblech Innenecke variabel</v>
          </cell>
          <cell r="B9" t="e">
            <v>#VALUE!</v>
          </cell>
          <cell r="C9" t="e">
            <v>#VALUE!</v>
          </cell>
        </row>
        <row r="10">
          <cell r="A10" t="str">
            <v>Quetschblech 90° Aussenecke</v>
          </cell>
          <cell r="B10" t="e">
            <v>#VALUE!</v>
          </cell>
          <cell r="C10" t="e">
            <v>#VALUE!</v>
          </cell>
        </row>
        <row r="11">
          <cell r="A11" t="str">
            <v>Quetschblech 90° Innenecke</v>
          </cell>
          <cell r="B11" t="e">
            <v>#VALUE!</v>
          </cell>
          <cell r="C11" t="e">
            <v>#VALUE!</v>
          </cell>
        </row>
        <row r="12">
          <cell r="A12" t="str">
            <v>Quetschblech Aussenecke variabel</v>
          </cell>
          <cell r="B12" t="e">
            <v>#VALUE!</v>
          </cell>
          <cell r="C12" t="e">
            <v>#VALUE!</v>
          </cell>
        </row>
        <row r="13">
          <cell r="A13" t="str">
            <v>Quetschblech Aussenecke einseitig variabel</v>
          </cell>
          <cell r="B13" t="e">
            <v>#VALUE!</v>
          </cell>
          <cell r="C13" t="e">
            <v>#VALUE!</v>
          </cell>
        </row>
        <row r="14">
          <cell r="A14" t="str">
            <v>Quetschblech Innenecke variabel</v>
          </cell>
          <cell r="B14" t="e">
            <v>#VALUE!</v>
          </cell>
          <cell r="C14" t="e">
            <v>#VALUE!</v>
          </cell>
        </row>
        <row r="15">
          <cell r="A15" t="str">
            <v>Z-Blech variabel</v>
          </cell>
          <cell r="B15" t="e">
            <v>#VALUE!</v>
          </cell>
          <cell r="C15" t="e">
            <v>#VALUE!</v>
          </cell>
        </row>
        <row r="16">
          <cell r="A16" t="str">
            <v>Einschubblech 135°</v>
          </cell>
          <cell r="B16" t="e">
            <v>#VALUE!</v>
          </cell>
          <cell r="C16" t="e">
            <v>#VALUE!</v>
          </cell>
        </row>
        <row r="17">
          <cell r="A17" t="str">
            <v>Einschubblech 160°</v>
          </cell>
          <cell r="B17" t="e">
            <v>#VALUE!</v>
          </cell>
          <cell r="C17" t="e">
            <v>#VALUE!</v>
          </cell>
        </row>
        <row r="18">
          <cell r="A18" t="str">
            <v>U-Blech</v>
          </cell>
          <cell r="B18" t="e">
            <v>#VALUE!</v>
          </cell>
          <cell r="C18" t="e">
            <v>#VALUE!</v>
          </cell>
        </row>
        <row r="19">
          <cell r="A19" t="str">
            <v>U-Blech assymetrisch variabel</v>
          </cell>
          <cell r="B19" t="e">
            <v>#VALUE!</v>
          </cell>
          <cell r="C19" t="e">
            <v>#VALUE!</v>
          </cell>
        </row>
        <row r="20">
          <cell r="A20" t="str">
            <v>Setzholzverkleidung</v>
          </cell>
          <cell r="B20" t="e">
            <v>#VALUE!</v>
          </cell>
          <cell r="C20" t="e">
            <v>#VALUE!</v>
          </cell>
        </row>
        <row r="21">
          <cell r="A21" t="str">
            <v>Eckverkleidungsblech</v>
          </cell>
          <cell r="B21" t="e">
            <v>#VALUE!</v>
          </cell>
          <cell r="C21" t="e">
            <v>#VALUE!</v>
          </cell>
        </row>
        <row r="22">
          <cell r="A22" t="str">
            <v>Eckverkleidungsblech variabel</v>
          </cell>
          <cell r="B22" t="e">
            <v>#VALUE!</v>
          </cell>
          <cell r="C22" t="e">
            <v>#VALUE!</v>
          </cell>
        </row>
        <row r="23">
          <cell r="A23" t="str">
            <v>Spezialblech (nur für Blech-AVOR)</v>
          </cell>
          <cell r="B23" t="e">
            <v>#VALUE!</v>
          </cell>
        </row>
        <row r="24">
          <cell r="A24" t="str">
            <v>U-Blech seitlich Nr.1</v>
          </cell>
          <cell r="B24" t="e">
            <v>#VALUE!</v>
          </cell>
        </row>
        <row r="25">
          <cell r="A25" t="str">
            <v>U-Blech seitlich Nr.2</v>
          </cell>
          <cell r="B25" t="e">
            <v>#VALUE!</v>
          </cell>
        </row>
        <row r="26">
          <cell r="A26" t="str">
            <v>U-Blech seitlich Nr.3</v>
          </cell>
          <cell r="B26" t="e">
            <v>#VALUE!</v>
          </cell>
        </row>
        <row r="27">
          <cell r="A27" t="str">
            <v>U-Blech seitlich Nr.4</v>
          </cell>
          <cell r="B27" t="e">
            <v>#VALUE!</v>
          </cell>
        </row>
      </sheetData>
      <sheetData sheetId="25">
        <row r="4">
          <cell r="X4">
            <v>1</v>
          </cell>
          <cell r="Y4">
            <v>1</v>
          </cell>
          <cell r="Z4" t="str">
            <v>Spezialblech (nur für Blech-AVOR)</v>
          </cell>
          <cell r="AA4" t="e">
            <v>#VALUE!</v>
          </cell>
          <cell r="AB4" t="str">
            <v xml:space="preserve">blech </v>
          </cell>
          <cell r="AC4" t="str">
            <v>Alu-Blech Pe 100 3.0mm</v>
          </cell>
          <cell r="AD4" t="str">
            <v>einseitig</v>
          </cell>
          <cell r="AE4" t="str">
            <v>RAL 9016 HWF MT</v>
          </cell>
          <cell r="AF4">
            <v>1000</v>
          </cell>
          <cell r="AG4">
            <v>1000</v>
          </cell>
          <cell r="AM4">
            <v>4</v>
          </cell>
          <cell r="AN4">
            <v>8</v>
          </cell>
          <cell r="AO4">
            <v>0</v>
          </cell>
          <cell r="AP4">
            <v>0</v>
          </cell>
          <cell r="AQ4">
            <v>2</v>
          </cell>
          <cell r="AR4">
            <v>0</v>
          </cell>
          <cell r="AS4">
            <v>0</v>
          </cell>
          <cell r="AV4" t="b">
            <v>1</v>
          </cell>
        </row>
        <row r="5">
          <cell r="X5">
            <v>0</v>
          </cell>
          <cell r="Y5">
            <v>0</v>
          </cell>
          <cell r="Z5" t="str">
            <v/>
          </cell>
          <cell r="AA5" t="e">
            <v>#VALUE!</v>
          </cell>
          <cell r="AB5">
            <v>0</v>
          </cell>
          <cell r="AC5">
            <v>0</v>
          </cell>
          <cell r="AD5" t="str">
            <v>einseitig</v>
          </cell>
          <cell r="AE5" t="str">
            <v/>
          </cell>
          <cell r="AF5">
            <v>0</v>
          </cell>
          <cell r="AG5">
            <v>0</v>
          </cell>
          <cell r="AM5">
            <v>4</v>
          </cell>
          <cell r="AN5">
            <v>0</v>
          </cell>
          <cell r="AO5">
            <v>0</v>
          </cell>
          <cell r="AP5">
            <v>0</v>
          </cell>
          <cell r="AQ5">
            <v>2</v>
          </cell>
          <cell r="AR5">
            <v>0</v>
          </cell>
          <cell r="AS5">
            <v>0</v>
          </cell>
          <cell r="AV5" t="b">
            <v>0</v>
          </cell>
        </row>
        <row r="6">
          <cell r="X6">
            <v>0</v>
          </cell>
          <cell r="Y6">
            <v>0</v>
          </cell>
          <cell r="Z6" t="str">
            <v/>
          </cell>
          <cell r="AA6" t="e">
            <v>#VALUE!</v>
          </cell>
          <cell r="AB6">
            <v>0</v>
          </cell>
          <cell r="AC6">
            <v>0</v>
          </cell>
          <cell r="AD6" t="str">
            <v>einseitig</v>
          </cell>
          <cell r="AE6" t="str">
            <v/>
          </cell>
          <cell r="AF6">
            <v>0</v>
          </cell>
          <cell r="AG6">
            <v>0</v>
          </cell>
          <cell r="AM6">
            <v>4</v>
          </cell>
          <cell r="AN6">
            <v>0</v>
          </cell>
          <cell r="AO6">
            <v>0</v>
          </cell>
          <cell r="AP6">
            <v>0</v>
          </cell>
          <cell r="AQ6">
            <v>2</v>
          </cell>
          <cell r="AR6">
            <v>0</v>
          </cell>
          <cell r="AS6">
            <v>0</v>
          </cell>
          <cell r="AV6" t="b">
            <v>0</v>
          </cell>
        </row>
        <row r="7">
          <cell r="X7">
            <v>0</v>
          </cell>
          <cell r="Y7">
            <v>0</v>
          </cell>
          <cell r="Z7" t="str">
            <v/>
          </cell>
          <cell r="AA7" t="e">
            <v>#VALUE!</v>
          </cell>
          <cell r="AB7">
            <v>0</v>
          </cell>
          <cell r="AC7">
            <v>0</v>
          </cell>
          <cell r="AD7" t="str">
            <v>einseitig</v>
          </cell>
          <cell r="AE7" t="str">
            <v/>
          </cell>
          <cell r="AF7">
            <v>0</v>
          </cell>
          <cell r="AG7">
            <v>0</v>
          </cell>
          <cell r="AM7">
            <v>4</v>
          </cell>
          <cell r="AN7">
            <v>0</v>
          </cell>
          <cell r="AO7">
            <v>0</v>
          </cell>
          <cell r="AP7">
            <v>0</v>
          </cell>
          <cell r="AQ7">
            <v>2</v>
          </cell>
          <cell r="AR7">
            <v>0</v>
          </cell>
          <cell r="AS7">
            <v>0</v>
          </cell>
          <cell r="AV7" t="b">
            <v>0</v>
          </cell>
        </row>
        <row r="8">
          <cell r="X8">
            <v>0</v>
          </cell>
          <cell r="Y8">
            <v>0</v>
          </cell>
          <cell r="Z8" t="str">
            <v/>
          </cell>
          <cell r="AA8" t="e">
            <v>#VALUE!</v>
          </cell>
          <cell r="AB8">
            <v>0</v>
          </cell>
          <cell r="AC8">
            <v>0</v>
          </cell>
          <cell r="AD8" t="str">
            <v>einseitig</v>
          </cell>
          <cell r="AE8" t="str">
            <v/>
          </cell>
          <cell r="AF8">
            <v>0</v>
          </cell>
          <cell r="AG8">
            <v>0</v>
          </cell>
          <cell r="AM8">
            <v>4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0</v>
          </cell>
          <cell r="AS8">
            <v>0</v>
          </cell>
          <cell r="AV8" t="b">
            <v>0</v>
          </cell>
        </row>
        <row r="9">
          <cell r="X9">
            <v>0</v>
          </cell>
          <cell r="Y9">
            <v>0</v>
          </cell>
          <cell r="Z9" t="str">
            <v/>
          </cell>
          <cell r="AA9" t="e">
            <v>#VALUE!</v>
          </cell>
          <cell r="AB9">
            <v>0</v>
          </cell>
          <cell r="AC9">
            <v>0</v>
          </cell>
          <cell r="AD9" t="str">
            <v>einseitig</v>
          </cell>
          <cell r="AE9" t="str">
            <v/>
          </cell>
          <cell r="AF9">
            <v>0</v>
          </cell>
          <cell r="AG9">
            <v>0</v>
          </cell>
          <cell r="AM9">
            <v>4</v>
          </cell>
          <cell r="AN9">
            <v>0</v>
          </cell>
          <cell r="AO9">
            <v>0</v>
          </cell>
          <cell r="AP9">
            <v>0</v>
          </cell>
          <cell r="AQ9">
            <v>2</v>
          </cell>
          <cell r="AR9">
            <v>0</v>
          </cell>
          <cell r="AS9">
            <v>0</v>
          </cell>
          <cell r="AV9" t="b">
            <v>0</v>
          </cell>
        </row>
        <row r="10">
          <cell r="X10">
            <v>0</v>
          </cell>
          <cell r="Y10">
            <v>0</v>
          </cell>
          <cell r="Z10" t="str">
            <v/>
          </cell>
          <cell r="AA10" t="e">
            <v>#VALUE!</v>
          </cell>
          <cell r="AB10">
            <v>0</v>
          </cell>
          <cell r="AC10">
            <v>0</v>
          </cell>
          <cell r="AD10" t="str">
            <v>einseitig</v>
          </cell>
          <cell r="AE10" t="str">
            <v/>
          </cell>
          <cell r="AF10">
            <v>0</v>
          </cell>
          <cell r="AG10">
            <v>0</v>
          </cell>
          <cell r="AM10">
            <v>4</v>
          </cell>
          <cell r="AN10">
            <v>0</v>
          </cell>
          <cell r="AO10">
            <v>0</v>
          </cell>
          <cell r="AP10">
            <v>0</v>
          </cell>
          <cell r="AQ10">
            <v>2</v>
          </cell>
          <cell r="AR10">
            <v>0</v>
          </cell>
          <cell r="AS10">
            <v>0</v>
          </cell>
          <cell r="AV10" t="b">
            <v>0</v>
          </cell>
        </row>
        <row r="11">
          <cell r="X11">
            <v>0</v>
          </cell>
          <cell r="Y11">
            <v>0</v>
          </cell>
          <cell r="Z11" t="str">
            <v/>
          </cell>
          <cell r="AA11" t="e">
            <v>#VALUE!</v>
          </cell>
          <cell r="AB11">
            <v>0</v>
          </cell>
          <cell r="AC11">
            <v>0</v>
          </cell>
          <cell r="AD11" t="str">
            <v>einseitig</v>
          </cell>
          <cell r="AE11" t="str">
            <v/>
          </cell>
          <cell r="AF11">
            <v>0</v>
          </cell>
          <cell r="AG11">
            <v>0</v>
          </cell>
          <cell r="AM11">
            <v>4</v>
          </cell>
          <cell r="AN11">
            <v>0</v>
          </cell>
          <cell r="AO11">
            <v>0</v>
          </cell>
          <cell r="AP11">
            <v>0</v>
          </cell>
          <cell r="AQ11">
            <v>2</v>
          </cell>
          <cell r="AR11">
            <v>0</v>
          </cell>
          <cell r="AS11">
            <v>0</v>
          </cell>
          <cell r="AV11" t="b">
            <v>0</v>
          </cell>
        </row>
        <row r="12">
          <cell r="X12">
            <v>0</v>
          </cell>
          <cell r="Y12">
            <v>0</v>
          </cell>
          <cell r="Z12" t="str">
            <v/>
          </cell>
          <cell r="AA12" t="e">
            <v>#VALUE!</v>
          </cell>
          <cell r="AB12">
            <v>0</v>
          </cell>
          <cell r="AC12">
            <v>0</v>
          </cell>
          <cell r="AD12" t="str">
            <v>einseitig</v>
          </cell>
          <cell r="AE12" t="str">
            <v/>
          </cell>
          <cell r="AF12">
            <v>0</v>
          </cell>
          <cell r="AG12">
            <v>0</v>
          </cell>
          <cell r="AM12">
            <v>4</v>
          </cell>
          <cell r="AN12">
            <v>0</v>
          </cell>
          <cell r="AO12">
            <v>0</v>
          </cell>
          <cell r="AP12">
            <v>0</v>
          </cell>
          <cell r="AQ12">
            <v>2</v>
          </cell>
          <cell r="AR12">
            <v>0</v>
          </cell>
          <cell r="AS12">
            <v>0</v>
          </cell>
          <cell r="AV12" t="b">
            <v>0</v>
          </cell>
        </row>
        <row r="13">
          <cell r="X13">
            <v>0</v>
          </cell>
          <cell r="Y13">
            <v>0</v>
          </cell>
          <cell r="Z13" t="str">
            <v/>
          </cell>
          <cell r="AA13" t="e">
            <v>#VALUE!</v>
          </cell>
          <cell r="AB13">
            <v>0</v>
          </cell>
          <cell r="AC13">
            <v>0</v>
          </cell>
          <cell r="AD13" t="str">
            <v>einseitig</v>
          </cell>
          <cell r="AE13" t="str">
            <v/>
          </cell>
          <cell r="AF13">
            <v>0</v>
          </cell>
          <cell r="AG13">
            <v>0</v>
          </cell>
          <cell r="AM13">
            <v>4</v>
          </cell>
          <cell r="AN13">
            <v>0</v>
          </cell>
          <cell r="AO13">
            <v>0</v>
          </cell>
          <cell r="AP13">
            <v>0</v>
          </cell>
          <cell r="AQ13">
            <v>2</v>
          </cell>
          <cell r="AR13">
            <v>0</v>
          </cell>
          <cell r="AS13">
            <v>0</v>
          </cell>
          <cell r="AV13" t="b">
            <v>0</v>
          </cell>
        </row>
        <row r="14">
          <cell r="X14">
            <v>0</v>
          </cell>
          <cell r="Y14">
            <v>0</v>
          </cell>
          <cell r="Z14" t="str">
            <v/>
          </cell>
          <cell r="AA14" t="e">
            <v>#VALUE!</v>
          </cell>
          <cell r="AB14">
            <v>0</v>
          </cell>
          <cell r="AC14">
            <v>0</v>
          </cell>
          <cell r="AD14" t="str">
            <v>einseitig</v>
          </cell>
          <cell r="AE14" t="str">
            <v/>
          </cell>
          <cell r="AF14">
            <v>0</v>
          </cell>
          <cell r="AG14">
            <v>0</v>
          </cell>
          <cell r="AM14">
            <v>4</v>
          </cell>
          <cell r="AN14">
            <v>0</v>
          </cell>
          <cell r="AO14">
            <v>0</v>
          </cell>
          <cell r="AP14">
            <v>0</v>
          </cell>
          <cell r="AQ14">
            <v>2</v>
          </cell>
          <cell r="AR14">
            <v>0</v>
          </cell>
          <cell r="AS14">
            <v>0</v>
          </cell>
          <cell r="AV14" t="b">
            <v>0</v>
          </cell>
        </row>
        <row r="15">
          <cell r="X15">
            <v>0</v>
          </cell>
          <cell r="Y15">
            <v>0</v>
          </cell>
          <cell r="Z15" t="str">
            <v/>
          </cell>
          <cell r="AA15" t="e">
            <v>#VALUE!</v>
          </cell>
          <cell r="AB15">
            <v>0</v>
          </cell>
          <cell r="AC15">
            <v>0</v>
          </cell>
          <cell r="AD15" t="str">
            <v>einseitig</v>
          </cell>
          <cell r="AE15" t="str">
            <v/>
          </cell>
          <cell r="AF15">
            <v>0</v>
          </cell>
          <cell r="AG15">
            <v>0</v>
          </cell>
          <cell r="AM15">
            <v>4</v>
          </cell>
          <cell r="AN15">
            <v>0</v>
          </cell>
          <cell r="AO15">
            <v>0</v>
          </cell>
          <cell r="AP15">
            <v>0</v>
          </cell>
          <cell r="AQ15">
            <v>2</v>
          </cell>
          <cell r="AR15">
            <v>0</v>
          </cell>
          <cell r="AS15">
            <v>0</v>
          </cell>
          <cell r="AV15" t="b">
            <v>0</v>
          </cell>
        </row>
        <row r="16">
          <cell r="X16">
            <v>0</v>
          </cell>
          <cell r="Y16">
            <v>0</v>
          </cell>
          <cell r="Z16" t="str">
            <v/>
          </cell>
          <cell r="AA16" t="e">
            <v>#VALUE!</v>
          </cell>
          <cell r="AB16">
            <v>0</v>
          </cell>
          <cell r="AC16">
            <v>0</v>
          </cell>
          <cell r="AD16" t="str">
            <v>einseitig</v>
          </cell>
          <cell r="AE16" t="str">
            <v/>
          </cell>
          <cell r="AF16">
            <v>0</v>
          </cell>
          <cell r="AG16">
            <v>0</v>
          </cell>
          <cell r="AM16">
            <v>4</v>
          </cell>
          <cell r="AN16">
            <v>0</v>
          </cell>
          <cell r="AO16">
            <v>0</v>
          </cell>
          <cell r="AP16">
            <v>0</v>
          </cell>
          <cell r="AQ16">
            <v>2</v>
          </cell>
          <cell r="AR16">
            <v>0</v>
          </cell>
          <cell r="AS16">
            <v>0</v>
          </cell>
          <cell r="AV16" t="b">
            <v>0</v>
          </cell>
        </row>
        <row r="17">
          <cell r="X17">
            <v>0</v>
          </cell>
          <cell r="Y17">
            <v>0</v>
          </cell>
          <cell r="Z17" t="str">
            <v/>
          </cell>
          <cell r="AA17" t="e">
            <v>#VALUE!</v>
          </cell>
          <cell r="AB17">
            <v>0</v>
          </cell>
          <cell r="AC17">
            <v>0</v>
          </cell>
          <cell r="AD17" t="str">
            <v>einseitig</v>
          </cell>
          <cell r="AE17" t="str">
            <v/>
          </cell>
          <cell r="AF17">
            <v>0</v>
          </cell>
          <cell r="AG17">
            <v>0</v>
          </cell>
          <cell r="AM17">
            <v>4</v>
          </cell>
          <cell r="AN17">
            <v>0</v>
          </cell>
          <cell r="AO17">
            <v>0</v>
          </cell>
          <cell r="AP17">
            <v>0</v>
          </cell>
          <cell r="AQ17">
            <v>2</v>
          </cell>
          <cell r="AR17">
            <v>0</v>
          </cell>
          <cell r="AS17">
            <v>0</v>
          </cell>
          <cell r="AV17" t="b">
            <v>0</v>
          </cell>
        </row>
        <row r="18">
          <cell r="X18">
            <v>0</v>
          </cell>
          <cell r="Y18">
            <v>0</v>
          </cell>
          <cell r="Z18" t="str">
            <v/>
          </cell>
          <cell r="AA18" t="e">
            <v>#VALUE!</v>
          </cell>
          <cell r="AB18">
            <v>0</v>
          </cell>
          <cell r="AC18">
            <v>0</v>
          </cell>
          <cell r="AD18" t="str">
            <v>einseitig</v>
          </cell>
          <cell r="AE18" t="str">
            <v/>
          </cell>
          <cell r="AF18">
            <v>0</v>
          </cell>
          <cell r="AG18">
            <v>0</v>
          </cell>
          <cell r="AM18">
            <v>4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V18" t="b">
            <v>0</v>
          </cell>
        </row>
        <row r="19">
          <cell r="X19">
            <v>0</v>
          </cell>
          <cell r="Y19">
            <v>0</v>
          </cell>
          <cell r="Z19" t="str">
            <v/>
          </cell>
          <cell r="AA19" t="e">
            <v>#VALUE!</v>
          </cell>
          <cell r="AB19">
            <v>0</v>
          </cell>
          <cell r="AC19">
            <v>0</v>
          </cell>
          <cell r="AD19" t="str">
            <v>einseitig</v>
          </cell>
          <cell r="AE19" t="str">
            <v/>
          </cell>
          <cell r="AF19">
            <v>0</v>
          </cell>
          <cell r="AG19">
            <v>0</v>
          </cell>
          <cell r="AM19">
            <v>4</v>
          </cell>
          <cell r="AN19">
            <v>0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V19" t="b">
            <v>0</v>
          </cell>
        </row>
        <row r="20">
          <cell r="X20">
            <v>0</v>
          </cell>
          <cell r="Y20">
            <v>0</v>
          </cell>
          <cell r="Z20" t="str">
            <v/>
          </cell>
          <cell r="AA20" t="e">
            <v>#VALUE!</v>
          </cell>
          <cell r="AB20">
            <v>0</v>
          </cell>
          <cell r="AC20">
            <v>0</v>
          </cell>
          <cell r="AD20" t="str">
            <v>einseitig</v>
          </cell>
          <cell r="AE20" t="str">
            <v/>
          </cell>
          <cell r="AF20">
            <v>0</v>
          </cell>
          <cell r="AG20">
            <v>0</v>
          </cell>
          <cell r="AM20">
            <v>4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V20" t="b">
            <v>0</v>
          </cell>
        </row>
        <row r="21">
          <cell r="X21">
            <v>0</v>
          </cell>
          <cell r="Y21">
            <v>0</v>
          </cell>
          <cell r="Z21" t="str">
            <v/>
          </cell>
          <cell r="AA21" t="e">
            <v>#VALUE!</v>
          </cell>
          <cell r="AB21">
            <v>0</v>
          </cell>
          <cell r="AC21">
            <v>0</v>
          </cell>
          <cell r="AD21" t="str">
            <v>einseitig</v>
          </cell>
          <cell r="AE21" t="str">
            <v/>
          </cell>
          <cell r="AF21">
            <v>0</v>
          </cell>
          <cell r="AG21">
            <v>0</v>
          </cell>
          <cell r="AM21">
            <v>4</v>
          </cell>
          <cell r="AN21">
            <v>0</v>
          </cell>
          <cell r="AO21">
            <v>0</v>
          </cell>
          <cell r="AP21">
            <v>0</v>
          </cell>
          <cell r="AQ21">
            <v>2</v>
          </cell>
          <cell r="AR21">
            <v>0</v>
          </cell>
          <cell r="AS21">
            <v>0</v>
          </cell>
          <cell r="AV21" t="b">
            <v>0</v>
          </cell>
        </row>
        <row r="22">
          <cell r="X22">
            <v>0</v>
          </cell>
          <cell r="Y22">
            <v>0</v>
          </cell>
          <cell r="Z22" t="str">
            <v/>
          </cell>
          <cell r="AA22" t="e">
            <v>#VALUE!</v>
          </cell>
          <cell r="AB22">
            <v>0</v>
          </cell>
          <cell r="AC22">
            <v>0</v>
          </cell>
          <cell r="AD22" t="str">
            <v>einseitig</v>
          </cell>
          <cell r="AE22" t="str">
            <v/>
          </cell>
          <cell r="AF22">
            <v>0</v>
          </cell>
          <cell r="AG22">
            <v>0</v>
          </cell>
          <cell r="AM22">
            <v>4</v>
          </cell>
          <cell r="AN22">
            <v>0</v>
          </cell>
          <cell r="AO22">
            <v>0</v>
          </cell>
          <cell r="AP22">
            <v>0</v>
          </cell>
          <cell r="AQ22">
            <v>2</v>
          </cell>
          <cell r="AR22">
            <v>0</v>
          </cell>
          <cell r="AS22">
            <v>0</v>
          </cell>
          <cell r="AV22" t="b">
            <v>0</v>
          </cell>
        </row>
        <row r="23">
          <cell r="X23">
            <v>0</v>
          </cell>
          <cell r="Y23">
            <v>0</v>
          </cell>
          <cell r="Z23" t="str">
            <v/>
          </cell>
          <cell r="AA23" t="e">
            <v>#VALUE!</v>
          </cell>
          <cell r="AB23">
            <v>0</v>
          </cell>
          <cell r="AC23">
            <v>0</v>
          </cell>
          <cell r="AD23" t="str">
            <v>einseitig</v>
          </cell>
          <cell r="AE23" t="str">
            <v/>
          </cell>
          <cell r="AF23">
            <v>0</v>
          </cell>
          <cell r="AG23">
            <v>0</v>
          </cell>
          <cell r="AM23">
            <v>4</v>
          </cell>
          <cell r="AN23">
            <v>0</v>
          </cell>
          <cell r="AO23">
            <v>0</v>
          </cell>
          <cell r="AP23">
            <v>0</v>
          </cell>
          <cell r="AQ23">
            <v>2</v>
          </cell>
          <cell r="AR23">
            <v>0</v>
          </cell>
          <cell r="AS23">
            <v>0</v>
          </cell>
          <cell r="AV23" t="b">
            <v>0</v>
          </cell>
        </row>
      </sheetData>
      <sheetData sheetId="26">
        <row r="15">
          <cell r="B15" t="str">
            <v>Alu-Blech Pe 100 1.5mm</v>
          </cell>
          <cell r="D15">
            <v>21.938599799999999</v>
          </cell>
        </row>
        <row r="16">
          <cell r="B16" t="str">
            <v>Alu-Blech Pe 100 2.0mm</v>
          </cell>
          <cell r="D16">
            <v>30.1158</v>
          </cell>
        </row>
        <row r="17">
          <cell r="B17" t="str">
            <v>Alu-Blech Pe 100 2.5mm</v>
          </cell>
          <cell r="D17">
            <v>36.307030499999996</v>
          </cell>
        </row>
        <row r="18">
          <cell r="B18" t="str">
            <v>Alu-Blech Pe 100 3.0mm</v>
          </cell>
          <cell r="D18">
            <v>44.196974640000001</v>
          </cell>
        </row>
        <row r="19">
          <cell r="B19" t="str">
            <v>Alu-Blech Pe 100 5.0mm</v>
          </cell>
          <cell r="D19">
            <v>81.867520799999994</v>
          </cell>
        </row>
        <row r="20">
          <cell r="B20" t="str">
            <v>Alu-Blech Pe 101 1.2mm eloxiert</v>
          </cell>
          <cell r="D20">
            <v>24.292347299999999</v>
          </cell>
        </row>
        <row r="21">
          <cell r="B21" t="str">
            <v>Alu-Blech Pe 101 1.5mm (EQ)</v>
          </cell>
          <cell r="D21">
            <v>28.579742099999997</v>
          </cell>
        </row>
        <row r="22">
          <cell r="B22" t="str">
            <v>Alu-Blech Pe 101 1.5mm eloxiert</v>
          </cell>
          <cell r="D22">
            <v>52.463092499999995</v>
          </cell>
        </row>
        <row r="23">
          <cell r="B23" t="str">
            <v>Alu-Blech Pe 101 2.0mm (EQ)</v>
          </cell>
          <cell r="D23">
            <v>35.19066213</v>
          </cell>
        </row>
        <row r="24">
          <cell r="B24" t="str">
            <v>Alu-Blech Pe 101 2.0mm eloxiert</v>
          </cell>
          <cell r="D24">
            <v>41.416982099999998</v>
          </cell>
        </row>
        <row r="25">
          <cell r="B25" t="str">
            <v>Alu-Blech Pe 101 2.5mm (EQ)</v>
          </cell>
          <cell r="D25">
            <v>87.153300000000002</v>
          </cell>
        </row>
        <row r="26">
          <cell r="B26" t="str">
            <v>Alu-Blech Pe 101 3.0mm (EQ)</v>
          </cell>
          <cell r="D26">
            <v>55.281170880000005</v>
          </cell>
        </row>
        <row r="27">
          <cell r="B27" t="str">
            <v>Alu-Blech Pe 101 3.0mm eloxiert</v>
          </cell>
          <cell r="D27">
            <v>60.183536399999994</v>
          </cell>
        </row>
        <row r="28">
          <cell r="B28" t="str">
            <v>Alu-Blech Pe 101 2.5mm (EQ)</v>
          </cell>
          <cell r="D28">
            <v>87.153300000000002</v>
          </cell>
        </row>
        <row r="29">
          <cell r="B29" t="str">
            <v>Cr.-Ni St.-Bl  1.5mm</v>
          </cell>
          <cell r="D29">
            <v>67.637349</v>
          </cell>
        </row>
        <row r="30">
          <cell r="B30" t="str">
            <v>Cr.-Ni St.-Bl  2.0mm</v>
          </cell>
          <cell r="D30">
            <v>85.999469399999995</v>
          </cell>
        </row>
        <row r="31">
          <cell r="B31" t="str">
            <v>Cr.-Ni St.-Bl  3.0mm</v>
          </cell>
          <cell r="D31">
            <v>116.38813679999998</v>
          </cell>
        </row>
        <row r="32">
          <cell r="B32" t="str">
            <v>St.-Bl EVZ 1.5mm</v>
          </cell>
          <cell r="D32">
            <v>18.030937860000002</v>
          </cell>
        </row>
        <row r="33">
          <cell r="B33" t="str">
            <v>St.-Bl EVZ 2.0mm</v>
          </cell>
          <cell r="D33">
            <v>32.223312810000003</v>
          </cell>
        </row>
        <row r="34">
          <cell r="B34" t="str">
            <v>St.-Bl EVZ 3.0mm</v>
          </cell>
          <cell r="D34">
            <v>35.659327859999998</v>
          </cell>
        </row>
        <row r="35">
          <cell r="B35" t="str">
            <v>St.-Bl SVZ 1.5mm</v>
          </cell>
          <cell r="D35">
            <v>19.337111819999997</v>
          </cell>
        </row>
        <row r="36">
          <cell r="B36" t="str">
            <v>St.-Bl SVZ 2.0mm</v>
          </cell>
          <cell r="D36">
            <v>22.211619300000002</v>
          </cell>
        </row>
        <row r="37">
          <cell r="B37" t="str">
            <v>St.-Bl SVZ 3.0mm</v>
          </cell>
          <cell r="D37">
            <v>40.091734799999998</v>
          </cell>
        </row>
        <row r="48">
          <cell r="D48">
            <v>1</v>
          </cell>
          <cell r="E48">
            <v>1000</v>
          </cell>
          <cell r="F48">
            <v>2000</v>
          </cell>
          <cell r="G48">
            <v>3000</v>
          </cell>
          <cell r="H48">
            <v>4000</v>
          </cell>
          <cell r="I48">
            <v>9999</v>
          </cell>
        </row>
        <row r="50">
          <cell r="D50">
            <v>1</v>
          </cell>
          <cell r="E50">
            <v>1</v>
          </cell>
          <cell r="F50">
            <v>1</v>
          </cell>
          <cell r="G50">
            <v>2</v>
          </cell>
          <cell r="H50">
            <v>2</v>
          </cell>
          <cell r="I50">
            <v>2.2000000000000002</v>
          </cell>
        </row>
        <row r="51">
          <cell r="D51">
            <v>1</v>
          </cell>
          <cell r="E51">
            <v>1</v>
          </cell>
          <cell r="F51">
            <v>1</v>
          </cell>
          <cell r="G51">
            <v>2</v>
          </cell>
          <cell r="H51">
            <v>2</v>
          </cell>
          <cell r="I51">
            <v>2.2000000000000002</v>
          </cell>
        </row>
        <row r="52">
          <cell r="D52">
            <v>1</v>
          </cell>
          <cell r="E52">
            <v>1</v>
          </cell>
          <cell r="F52">
            <v>1</v>
          </cell>
          <cell r="G52">
            <v>2</v>
          </cell>
          <cell r="H52">
            <v>2</v>
          </cell>
          <cell r="I52">
            <v>2.2000000000000002</v>
          </cell>
        </row>
        <row r="53">
          <cell r="D53">
            <v>1</v>
          </cell>
          <cell r="E53">
            <v>1</v>
          </cell>
          <cell r="F53">
            <v>1</v>
          </cell>
          <cell r="G53">
            <v>2</v>
          </cell>
          <cell r="H53">
            <v>2</v>
          </cell>
          <cell r="I53">
            <v>2.2000000000000002</v>
          </cell>
        </row>
        <row r="54">
          <cell r="D54">
            <v>1</v>
          </cell>
          <cell r="E54">
            <v>1</v>
          </cell>
          <cell r="F54">
            <v>1</v>
          </cell>
          <cell r="G54">
            <v>2</v>
          </cell>
          <cell r="H54">
            <v>2</v>
          </cell>
          <cell r="I54">
            <v>2.2000000000000002</v>
          </cell>
        </row>
        <row r="55">
          <cell r="D55">
            <v>1</v>
          </cell>
          <cell r="E55">
            <v>1</v>
          </cell>
          <cell r="F55">
            <v>1</v>
          </cell>
          <cell r="G55">
            <v>2</v>
          </cell>
          <cell r="H55">
            <v>2</v>
          </cell>
          <cell r="I55">
            <v>2.2000000000000002</v>
          </cell>
        </row>
      </sheetData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Übersicht"/>
    </sheetNames>
    <sheetDataSet>
      <sheetData sheetId="0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92">
  <rv s="0">
    <v>0</v>
    <v>5</v>
  </rv>
  <rv s="0">
    <v>1</v>
    <v>4</v>
  </rv>
  <rv s="0">
    <v>2</v>
    <v>4</v>
  </rv>
  <rv s="0">
    <v>3</v>
    <v>4</v>
  </rv>
  <rv s="0">
    <v>4</v>
    <v>4</v>
  </rv>
  <rv s="0">
    <v>5</v>
    <v>4</v>
  </rv>
  <rv s="0">
    <v>6</v>
    <v>4</v>
  </rv>
  <rv s="0">
    <v>7</v>
    <v>4</v>
  </rv>
  <rv s="0">
    <v>8</v>
    <v>4</v>
  </rv>
  <rv s="0">
    <v>9</v>
    <v>4</v>
  </rv>
  <rv s="0">
    <v>10</v>
    <v>4</v>
  </rv>
  <rv s="0">
    <v>11</v>
    <v>4</v>
  </rv>
  <rv s="0">
    <v>12</v>
    <v>4</v>
  </rv>
  <rv s="0">
    <v>13</v>
    <v>4</v>
  </rv>
  <rv s="0">
    <v>14</v>
    <v>4</v>
  </rv>
  <rv s="0">
    <v>15</v>
    <v>4</v>
  </rv>
  <rv s="0">
    <v>16</v>
    <v>4</v>
  </rv>
  <rv s="0">
    <v>17</v>
    <v>4</v>
  </rv>
  <rv s="0">
    <v>18</v>
    <v>4</v>
  </rv>
  <rv s="0">
    <v>19</v>
    <v>4</v>
  </rv>
  <rv s="0">
    <v>20</v>
    <v>4</v>
  </rv>
  <rv s="0">
    <v>21</v>
    <v>4</v>
  </rv>
  <rv s="0">
    <v>22</v>
    <v>4</v>
  </rv>
  <rv s="0">
    <v>23</v>
    <v>4</v>
  </rv>
  <rv s="0">
    <v>24</v>
    <v>4</v>
  </rv>
  <rv s="0">
    <v>25</v>
    <v>4</v>
  </rv>
  <rv s="0">
    <v>26</v>
    <v>4</v>
  </rv>
  <rv s="0">
    <v>27</v>
    <v>4</v>
  </rv>
  <rv s="0">
    <v>28</v>
    <v>4</v>
  </rv>
  <rv s="0">
    <v>29</v>
    <v>4</v>
  </rv>
  <rv s="0">
    <v>30</v>
    <v>4</v>
  </rv>
  <rv s="0">
    <v>31</v>
    <v>4</v>
  </rv>
  <rv s="0">
    <v>32</v>
    <v>4</v>
  </rv>
  <rv s="0">
    <v>33</v>
    <v>4</v>
  </rv>
  <rv s="0">
    <v>34</v>
    <v>4</v>
  </rv>
  <rv s="0">
    <v>35</v>
    <v>4</v>
  </rv>
  <rv s="0">
    <v>36</v>
    <v>4</v>
  </rv>
  <rv s="0">
    <v>37</v>
    <v>4</v>
  </rv>
  <rv s="0">
    <v>38</v>
    <v>4</v>
  </rv>
  <rv s="0">
    <v>39</v>
    <v>4</v>
  </rv>
  <rv s="0">
    <v>40</v>
    <v>4</v>
  </rv>
  <rv s="0">
    <v>41</v>
    <v>4</v>
  </rv>
  <rv s="0">
    <v>42</v>
    <v>4</v>
  </rv>
  <rv s="0">
    <v>43</v>
    <v>4</v>
  </rv>
  <rv s="0">
    <v>44</v>
    <v>4</v>
  </rv>
  <rv s="0">
    <v>45</v>
    <v>4</v>
  </rv>
  <rv s="0">
    <v>1</v>
    <v>5</v>
  </rv>
  <rv s="0">
    <v>21</v>
    <v>5</v>
  </rv>
  <rv s="0">
    <v>2</v>
    <v>5</v>
  </rv>
  <rv s="0">
    <v>22</v>
    <v>5</v>
  </rv>
  <rv s="0">
    <v>3</v>
    <v>5</v>
  </rv>
  <rv s="0">
    <v>23</v>
    <v>5</v>
  </rv>
  <rv s="0">
    <v>4</v>
    <v>5</v>
  </rv>
  <rv s="0">
    <v>24</v>
    <v>5</v>
  </rv>
  <rv s="0">
    <v>11</v>
    <v>5</v>
  </rv>
  <rv s="0">
    <v>30</v>
    <v>5</v>
  </rv>
  <rv s="0">
    <v>12</v>
    <v>5</v>
  </rv>
  <rv s="0">
    <v>31</v>
    <v>5</v>
  </rv>
  <rv s="0">
    <v>13</v>
    <v>5</v>
  </rv>
  <rv s="0">
    <v>32</v>
    <v>5</v>
  </rv>
  <rv s="0">
    <v>33</v>
    <v>5</v>
  </rv>
  <rv s="0">
    <v>6</v>
    <v>5</v>
  </rv>
  <rv s="0">
    <v>25</v>
    <v>5</v>
  </rv>
  <rv s="0">
    <v>7</v>
    <v>5</v>
  </rv>
  <rv s="0">
    <v>26</v>
    <v>5</v>
  </rv>
  <rv s="0">
    <v>8</v>
    <v>5</v>
  </rv>
  <rv s="0">
    <v>27</v>
    <v>5</v>
  </rv>
  <rv s="0">
    <v>10</v>
    <v>5</v>
  </rv>
  <rv s="0">
    <v>28</v>
    <v>5</v>
  </rv>
  <rv s="0">
    <v>9</v>
    <v>5</v>
  </rv>
  <rv s="0">
    <v>29</v>
    <v>5</v>
  </rv>
  <rv s="0">
    <v>5</v>
    <v>5</v>
  </rv>
  <rv s="0">
    <v>34</v>
    <v>5</v>
  </rv>
  <rv s="0">
    <v>15</v>
    <v>5</v>
  </rv>
  <rv s="0">
    <v>35</v>
    <v>5</v>
  </rv>
  <rv s="0">
    <v>14</v>
    <v>5</v>
  </rv>
  <rv s="0">
    <v>36</v>
    <v>5</v>
  </rv>
  <rv s="0">
    <v>16</v>
    <v>5</v>
  </rv>
  <rv s="0">
    <v>37</v>
    <v>5</v>
  </rv>
  <rv s="0">
    <v>17</v>
    <v>5</v>
  </rv>
  <rv s="0">
    <v>42</v>
    <v>5</v>
  </rv>
  <rv s="0">
    <v>18</v>
    <v>5</v>
  </rv>
  <rv s="0">
    <v>43</v>
    <v>5</v>
  </rv>
  <rv s="0">
    <v>19</v>
    <v>5</v>
  </rv>
  <rv s="0">
    <v>44</v>
    <v>5</v>
  </rv>
  <rv s="0">
    <v>20</v>
    <v>5</v>
  </rv>
  <rv s="0">
    <v>45</v>
    <v>5</v>
  </rv>
  <rv s="0">
    <v>46</v>
    <v>5</v>
  </rv>
  <rv s="0">
    <v>38</v>
    <v>5</v>
  </rv>
  <rv s="0">
    <v>39</v>
    <v>5</v>
  </rv>
  <rv s="0">
    <v>40</v>
    <v>5</v>
  </rv>
  <rv s="0">
    <v>41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</richValueRels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BF15E-F94A-44EB-B2DA-2F911754FF1F}">
  <sheetPr>
    <pageSetUpPr fitToPage="1"/>
  </sheetPr>
  <dimension ref="A1:EH51"/>
  <sheetViews>
    <sheetView showGridLines="0" tabSelected="1" zoomScaleNormal="100" workbookViewId="0">
      <pane ySplit="9" topLeftCell="A10" activePane="bottomLeft" state="frozen"/>
      <selection pane="bottomLeft" activeCell="C8" sqref="C8"/>
    </sheetView>
  </sheetViews>
  <sheetFormatPr baseColWidth="10" defaultColWidth="11.3828125" defaultRowHeight="12.45" outlineLevelCol="1"/>
  <cols>
    <col min="1" max="1" width="8.84375" style="28" customWidth="1"/>
    <col min="2" max="2" width="6" style="28" bestFit="1" customWidth="1"/>
    <col min="3" max="3" width="33.15234375" style="28" bestFit="1" customWidth="1"/>
    <col min="4" max="4" width="28" style="53" customWidth="1"/>
    <col min="5" max="5" width="30.84375" style="28" bestFit="1" customWidth="1"/>
    <col min="6" max="6" width="36.15234375" style="28" bestFit="1" customWidth="1"/>
    <col min="7" max="7" width="11.3828125" style="28"/>
    <col min="8" max="8" width="29.3046875" style="28" bestFit="1" customWidth="1"/>
    <col min="9" max="9" width="10.84375" style="28" bestFit="1" customWidth="1"/>
    <col min="10" max="10" width="11.53515625" style="28" customWidth="1"/>
    <col min="11" max="11" width="5.53515625" style="28" bestFit="1" customWidth="1"/>
    <col min="12" max="13" width="5.53515625" style="28" hidden="1" customWidth="1"/>
    <col min="14" max="15" width="7.3046875" style="28" hidden="1" customWidth="1"/>
    <col min="16" max="22" width="10.84375" style="28" hidden="1" customWidth="1"/>
    <col min="23" max="23" width="31.53515625" style="28" customWidth="1"/>
    <col min="24" max="24" width="10.84375" style="28" hidden="1" customWidth="1"/>
    <col min="25" max="25" width="12.3828125" style="28" hidden="1" customWidth="1"/>
    <col min="26" max="26" width="14.69140625" style="28" customWidth="1"/>
    <col min="27" max="27" width="14.3046875" style="28" customWidth="1"/>
    <col min="28" max="28" width="4.3046875" style="28" customWidth="1"/>
    <col min="29" max="29" width="13.3046875" style="91" hidden="1" customWidth="1" outlineLevel="1"/>
    <col min="30" max="30" width="14.69140625" style="91" hidden="1" customWidth="1" outlineLevel="1"/>
    <col min="31" max="33" width="13.3046875" style="91" hidden="1" customWidth="1" outlineLevel="1"/>
    <col min="34" max="34" width="14.15234375" style="91" hidden="1" customWidth="1" outlineLevel="1"/>
    <col min="35" max="36" width="13.3046875" style="91" hidden="1" customWidth="1" outlineLevel="1"/>
    <col min="37" max="37" width="1.69140625" style="92" hidden="1" customWidth="1" outlineLevel="1"/>
    <col min="38" max="39" width="15.3828125" style="91" hidden="1" customWidth="1" outlineLevel="1"/>
    <col min="40" max="40" width="13.3046875" style="91" hidden="1" customWidth="1" outlineLevel="1"/>
    <col min="41" max="41" width="14.69140625" style="91" hidden="1" customWidth="1" outlineLevel="1"/>
    <col min="42" max="42" width="19" style="91" hidden="1" customWidth="1" outlineLevel="1"/>
    <col min="43" max="43" width="14.69140625" style="91" hidden="1" customWidth="1" outlineLevel="1"/>
    <col min="44" max="44" width="13.69140625" style="91" hidden="1" customWidth="1" outlineLevel="1"/>
    <col min="45" max="45" width="33.3828125" style="91" hidden="1" customWidth="1" outlineLevel="1"/>
    <col min="46" max="46" width="1.69140625" style="92" hidden="1" customWidth="1" outlineLevel="1"/>
    <col min="47" max="48" width="25.53515625" style="91" hidden="1" customWidth="1" outlineLevel="1"/>
    <col min="49" max="49" width="19.3828125" style="91" hidden="1" customWidth="1" outlineLevel="1"/>
    <col min="50" max="51" width="16.84375" style="91" hidden="1" customWidth="1" outlineLevel="1"/>
    <col min="52" max="52" width="1.69140625" style="92" hidden="1" customWidth="1" outlineLevel="1"/>
    <col min="53" max="53" width="20.53515625" style="91" hidden="1" customWidth="1" outlineLevel="1"/>
    <col min="54" max="54" width="25.3046875" style="91" hidden="1" customWidth="1" outlineLevel="1"/>
    <col min="55" max="55" width="17.3046875" style="91" hidden="1" customWidth="1" outlineLevel="1"/>
    <col min="56" max="56" width="16.84375" style="91" hidden="1" customWidth="1" outlineLevel="1"/>
    <col min="57" max="57" width="17.3046875" style="91" hidden="1" customWidth="1" outlineLevel="1"/>
    <col min="58" max="58" width="1.69140625" style="92" hidden="1" customWidth="1" outlineLevel="1"/>
    <col min="59" max="59" width="20.53515625" style="91" hidden="1" customWidth="1" outlineLevel="1"/>
    <col min="60" max="60" width="25.3046875" style="91" hidden="1" customWidth="1" outlineLevel="1"/>
    <col min="61" max="61" width="18.3828125" style="91" hidden="1" customWidth="1" outlineLevel="1"/>
    <col min="62" max="62" width="11.3046875" style="91" hidden="1" customWidth="1" outlineLevel="1"/>
    <col min="63" max="63" width="10.84375" style="91" hidden="1" customWidth="1" outlineLevel="1"/>
    <col min="64" max="64" width="1.69140625" style="92" hidden="1" customWidth="1" outlineLevel="1"/>
    <col min="65" max="65" width="17.3046875" style="91" hidden="1" customWidth="1" outlineLevel="1"/>
    <col min="66" max="66" width="26.15234375" style="91" hidden="1" customWidth="1" outlineLevel="1"/>
    <col min="67" max="67" width="25.3046875" style="91" hidden="1" customWidth="1" outlineLevel="1"/>
    <col min="68" max="68" width="18.3828125" style="91" hidden="1" customWidth="1" outlineLevel="1"/>
    <col min="69" max="70" width="16.69140625" style="91" hidden="1" customWidth="1" outlineLevel="1"/>
    <col min="71" max="71" width="1.69140625" style="92" hidden="1" customWidth="1" outlineLevel="1"/>
    <col min="72" max="77" width="17.3046875" style="91" hidden="1" customWidth="1" outlineLevel="1"/>
    <col min="78" max="78" width="1.69140625" style="92" hidden="1" customWidth="1" outlineLevel="1"/>
    <col min="79" max="79" width="20.53515625" style="91" hidden="1" customWidth="1" outlineLevel="1"/>
    <col min="80" max="80" width="25.3046875" style="91" hidden="1" customWidth="1" outlineLevel="1"/>
    <col min="81" max="81" width="18.3828125" style="91" hidden="1" customWidth="1" outlineLevel="1"/>
    <col min="82" max="83" width="17.3046875" style="91" hidden="1" customWidth="1" outlineLevel="1"/>
    <col min="84" max="84" width="11.3828125" style="28" collapsed="1"/>
    <col min="85" max="138" width="11.3828125" style="28"/>
  </cols>
  <sheetData>
    <row r="1" spans="1:83" ht="22.75">
      <c r="A1" s="40" t="s">
        <v>0</v>
      </c>
      <c r="Z1" s="148" t="e" vm="1">
        <v>#VALUE!</v>
      </c>
      <c r="AA1" s="148"/>
      <c r="AC1" s="115"/>
      <c r="AD1" s="115"/>
      <c r="AE1" s="115"/>
      <c r="AF1" s="115"/>
      <c r="AG1" s="115"/>
      <c r="AH1" s="115"/>
      <c r="AI1" s="115"/>
      <c r="AJ1" s="115"/>
      <c r="AK1" s="116"/>
      <c r="AL1" s="115"/>
      <c r="AM1" s="115"/>
      <c r="AN1" s="115"/>
      <c r="AO1" s="115"/>
      <c r="AP1" s="115"/>
      <c r="AQ1" s="115"/>
      <c r="AR1" s="115"/>
      <c r="AS1" s="115"/>
      <c r="AT1" s="116"/>
      <c r="AU1" s="115"/>
      <c r="AV1" s="115"/>
      <c r="AW1" s="115"/>
      <c r="AX1" s="115"/>
      <c r="AY1" s="115"/>
      <c r="AZ1" s="116"/>
      <c r="BA1" s="115"/>
      <c r="BB1" s="115"/>
      <c r="BC1" s="115"/>
      <c r="BD1" s="115"/>
      <c r="BE1" s="115"/>
      <c r="BF1" s="116"/>
      <c r="BG1" s="115"/>
      <c r="BH1" s="115"/>
      <c r="BI1" s="115"/>
      <c r="BJ1" s="115"/>
      <c r="BK1" s="115"/>
      <c r="BL1" s="116"/>
      <c r="BM1" s="115"/>
      <c r="BN1" s="115"/>
      <c r="BO1" s="115"/>
      <c r="BP1" s="115"/>
      <c r="BQ1" s="115"/>
      <c r="BR1" s="115"/>
      <c r="BS1" s="116"/>
      <c r="BT1" s="115"/>
      <c r="BU1" s="115"/>
      <c r="BV1" s="115"/>
      <c r="BW1" s="115"/>
      <c r="BX1" s="115"/>
      <c r="BY1" s="115"/>
      <c r="BZ1" s="116"/>
      <c r="CA1" s="115"/>
      <c r="CB1" s="115"/>
      <c r="CC1" s="115"/>
      <c r="CD1" s="115"/>
      <c r="CE1" s="115"/>
    </row>
    <row r="2" spans="1:83">
      <c r="Z2" s="148"/>
      <c r="AA2" s="148"/>
      <c r="AC2" s="115"/>
      <c r="AD2" s="115"/>
      <c r="AE2" s="115"/>
      <c r="AF2" s="115"/>
      <c r="AG2" s="115"/>
      <c r="AH2" s="115"/>
      <c r="AI2" s="115"/>
      <c r="AJ2" s="115"/>
      <c r="AK2" s="116"/>
      <c r="AL2" s="115"/>
      <c r="AM2" s="115"/>
      <c r="AN2" s="115"/>
      <c r="AO2" s="115"/>
      <c r="AP2" s="115"/>
      <c r="AQ2" s="115"/>
      <c r="AR2" s="115"/>
      <c r="AS2" s="115"/>
      <c r="AT2" s="116"/>
      <c r="AU2" s="115"/>
      <c r="AV2" s="115"/>
      <c r="AW2" s="115"/>
      <c r="AX2" s="115"/>
      <c r="AY2" s="115"/>
      <c r="AZ2" s="116"/>
      <c r="BA2" s="115"/>
      <c r="BB2" s="115"/>
      <c r="BC2" s="115"/>
      <c r="BD2" s="115"/>
      <c r="BE2" s="115"/>
      <c r="BF2" s="116"/>
      <c r="BG2" s="115"/>
      <c r="BH2" s="115"/>
      <c r="BI2" s="115"/>
      <c r="BJ2" s="115"/>
      <c r="BK2" s="115"/>
      <c r="BL2" s="116"/>
      <c r="BM2" s="115"/>
      <c r="BN2" s="115"/>
      <c r="BO2" s="115"/>
      <c r="BP2" s="115"/>
      <c r="BQ2" s="115"/>
      <c r="BR2" s="115"/>
      <c r="BS2" s="116"/>
      <c r="BT2" s="115"/>
      <c r="BU2" s="115"/>
      <c r="BV2" s="115"/>
      <c r="BW2" s="115"/>
      <c r="BX2" s="115"/>
      <c r="BY2" s="115"/>
      <c r="BZ2" s="116"/>
      <c r="CA2" s="115"/>
      <c r="CB2" s="115"/>
      <c r="CC2" s="115"/>
      <c r="CD2" s="115"/>
      <c r="CE2" s="115"/>
    </row>
    <row r="3" spans="1:83">
      <c r="A3" s="148" t="s">
        <v>1</v>
      </c>
      <c r="B3" s="148"/>
      <c r="C3" s="27"/>
      <c r="E3" s="82" t="s">
        <v>2</v>
      </c>
      <c r="F3" s="81">
        <v>46173</v>
      </c>
      <c r="AC3" s="115"/>
      <c r="AD3" s="115"/>
      <c r="AE3" s="115"/>
      <c r="AF3" s="115"/>
      <c r="AG3" s="115"/>
      <c r="AH3" s="115"/>
      <c r="AI3" s="115"/>
      <c r="AJ3" s="115"/>
      <c r="AK3" s="116"/>
      <c r="AL3" s="115"/>
      <c r="AM3" s="115"/>
      <c r="AN3" s="115"/>
      <c r="AO3" s="115"/>
      <c r="AP3" s="115"/>
      <c r="AQ3" s="115"/>
      <c r="AR3" s="115"/>
      <c r="AS3" s="115"/>
      <c r="AT3" s="116"/>
      <c r="AU3" s="115"/>
      <c r="AV3" s="115"/>
      <c r="AW3" s="115"/>
      <c r="AX3" s="115"/>
      <c r="AY3" s="115"/>
      <c r="AZ3" s="116"/>
      <c r="BA3" s="115"/>
      <c r="BB3" s="115"/>
      <c r="BC3" s="115"/>
      <c r="BD3" s="115"/>
      <c r="BE3" s="115"/>
      <c r="BF3" s="116"/>
      <c r="BG3" s="115"/>
      <c r="BH3" s="115"/>
      <c r="BI3" s="115"/>
      <c r="BJ3" s="115"/>
      <c r="BK3" s="115"/>
      <c r="BL3" s="116"/>
      <c r="BM3" s="115"/>
      <c r="BN3" s="115"/>
      <c r="BO3" s="115"/>
      <c r="BP3" s="115"/>
      <c r="BQ3" s="115"/>
      <c r="BR3" s="115"/>
      <c r="BS3" s="116"/>
      <c r="BT3" s="115"/>
      <c r="BU3" s="115"/>
      <c r="BV3" s="115"/>
      <c r="BW3" s="115"/>
      <c r="BX3" s="115"/>
      <c r="BY3" s="115"/>
      <c r="BZ3" s="116"/>
      <c r="CA3" s="115"/>
      <c r="CB3" s="115"/>
      <c r="CC3" s="115"/>
      <c r="CD3" s="115"/>
      <c r="CE3" s="115"/>
    </row>
    <row r="4" spans="1:83">
      <c r="A4" s="148" t="s">
        <v>3</v>
      </c>
      <c r="B4" s="148"/>
      <c r="C4" s="27"/>
      <c r="E4" s="86" t="s">
        <v>4</v>
      </c>
      <c r="F4" s="81">
        <v>46114</v>
      </c>
      <c r="AC4" s="115"/>
      <c r="AD4" s="115"/>
      <c r="AE4" s="115"/>
      <c r="AF4" s="115"/>
      <c r="AG4" s="115"/>
      <c r="AH4" s="115"/>
      <c r="AI4" s="115"/>
      <c r="AJ4" s="115"/>
      <c r="AK4" s="116"/>
      <c r="AL4" s="115"/>
      <c r="AM4" s="115"/>
      <c r="AN4" s="115"/>
      <c r="AO4" s="115"/>
      <c r="AP4" s="115"/>
      <c r="AQ4" s="115"/>
      <c r="AR4" s="115"/>
      <c r="AS4" s="115"/>
      <c r="AT4" s="116"/>
      <c r="AU4" s="115"/>
      <c r="AV4" s="115"/>
      <c r="AW4" s="115"/>
      <c r="AX4" s="115"/>
      <c r="AY4" s="115"/>
      <c r="AZ4" s="116"/>
      <c r="BA4" s="115"/>
      <c r="BB4" s="115"/>
      <c r="BC4" s="115"/>
      <c r="BD4" s="115"/>
      <c r="BE4" s="115"/>
      <c r="BF4" s="116"/>
      <c r="BG4" s="115"/>
      <c r="BH4" s="115"/>
      <c r="BI4" s="115"/>
      <c r="BJ4" s="115"/>
      <c r="BK4" s="115"/>
      <c r="BL4" s="116"/>
      <c r="BM4" s="115"/>
      <c r="BN4" s="115"/>
      <c r="BO4" s="115"/>
      <c r="BP4" s="115"/>
      <c r="BQ4" s="115"/>
      <c r="BR4" s="115"/>
      <c r="BS4" s="116"/>
      <c r="BT4" s="115"/>
      <c r="BU4" s="115"/>
      <c r="BV4" s="115"/>
      <c r="BW4" s="115"/>
      <c r="BX4" s="115"/>
      <c r="BY4" s="115"/>
      <c r="BZ4" s="116"/>
      <c r="CA4" s="115"/>
      <c r="CB4" s="115"/>
      <c r="CC4" s="115"/>
      <c r="CD4" s="115"/>
      <c r="CE4" s="115"/>
    </row>
    <row r="5" spans="1:83">
      <c r="A5" s="148" t="s">
        <v>5</v>
      </c>
      <c r="B5" s="148"/>
      <c r="C5" s="85"/>
      <c r="Z5" s="44" t="s">
        <v>6</v>
      </c>
      <c r="AA5" s="45">
        <f>SUM(AA10:AA50)</f>
        <v>0</v>
      </c>
      <c r="AC5" s="115"/>
      <c r="AD5" s="115"/>
      <c r="AE5" s="115"/>
      <c r="AF5" s="115"/>
      <c r="AG5" s="115"/>
      <c r="AH5" s="115"/>
      <c r="AI5" s="115"/>
      <c r="AJ5" s="115"/>
      <c r="AK5" s="116"/>
      <c r="AL5" s="115"/>
      <c r="AM5" s="115"/>
      <c r="AN5" s="115"/>
      <c r="AO5" s="115"/>
      <c r="AP5" s="115"/>
      <c r="AQ5" s="115"/>
      <c r="AR5" s="115"/>
      <c r="AS5" s="115"/>
      <c r="AT5" s="116"/>
      <c r="AU5" s="115"/>
      <c r="AV5" s="115"/>
      <c r="AW5" s="115"/>
      <c r="AX5" s="115"/>
      <c r="AY5" s="115"/>
      <c r="AZ5" s="116"/>
      <c r="BA5" s="115"/>
      <c r="BB5" s="115"/>
      <c r="BC5" s="115"/>
      <c r="BD5" s="115"/>
      <c r="BE5" s="115"/>
      <c r="BF5" s="116"/>
      <c r="BG5" s="115"/>
      <c r="BH5" s="115"/>
      <c r="BI5" s="115"/>
      <c r="BJ5" s="115"/>
      <c r="BK5" s="115"/>
      <c r="BL5" s="116"/>
      <c r="BM5" s="115"/>
      <c r="BN5" s="115"/>
      <c r="BO5" s="115"/>
      <c r="BP5" s="115"/>
      <c r="BQ5" s="115"/>
      <c r="BR5" s="115"/>
      <c r="BS5" s="116"/>
      <c r="BT5" s="115"/>
      <c r="BU5" s="115"/>
      <c r="BV5" s="115"/>
      <c r="BW5" s="115"/>
      <c r="BX5" s="115"/>
      <c r="BY5" s="115"/>
      <c r="BZ5" s="116"/>
      <c r="CA5" s="115"/>
      <c r="CB5" s="115"/>
      <c r="CC5" s="115"/>
      <c r="CD5" s="115"/>
      <c r="CE5" s="115"/>
    </row>
    <row r="6" spans="1:83">
      <c r="A6" s="148" t="s">
        <v>7</v>
      </c>
      <c r="B6" s="148"/>
      <c r="C6" s="27"/>
      <c r="E6" s="83" t="s">
        <v>8</v>
      </c>
      <c r="F6" s="80" t="s">
        <v>9</v>
      </c>
      <c r="G6" s="36"/>
      <c r="Z6" s="28" t="s">
        <v>10</v>
      </c>
      <c r="AC6" s="115"/>
      <c r="AD6" s="115"/>
      <c r="AE6" s="115"/>
      <c r="AF6" s="115"/>
      <c r="AG6" s="115"/>
      <c r="AH6" s="115"/>
      <c r="AI6" s="115"/>
      <c r="AJ6" s="115"/>
      <c r="AK6" s="116"/>
      <c r="AL6" s="115"/>
      <c r="AM6" s="115"/>
      <c r="AN6" s="115"/>
      <c r="AO6" s="115"/>
      <c r="AP6" s="115"/>
      <c r="AQ6" s="115"/>
      <c r="AR6" s="115"/>
      <c r="AS6" s="115"/>
      <c r="AT6" s="116"/>
      <c r="AU6" s="115"/>
      <c r="AV6" s="115"/>
      <c r="AW6" s="115"/>
      <c r="AX6" s="115"/>
      <c r="AY6" s="115"/>
      <c r="AZ6" s="116"/>
      <c r="BA6" s="115"/>
      <c r="BB6" s="115"/>
      <c r="BC6" s="115"/>
      <c r="BD6" s="115"/>
      <c r="BE6" s="115"/>
      <c r="BF6" s="116"/>
      <c r="BG6" s="115"/>
      <c r="BH6" s="115"/>
      <c r="BI6" s="115"/>
      <c r="BJ6" s="115"/>
      <c r="BK6" s="115"/>
      <c r="BL6" s="116"/>
      <c r="BM6" s="115"/>
      <c r="BN6" s="115"/>
      <c r="BO6" s="115"/>
      <c r="BP6" s="115"/>
      <c r="BQ6" s="115"/>
      <c r="BR6" s="115"/>
      <c r="BS6" s="116"/>
      <c r="BT6" s="115"/>
      <c r="BU6" s="115"/>
      <c r="BV6" s="115"/>
      <c r="BW6" s="115"/>
      <c r="BX6" s="115"/>
      <c r="BY6" s="115"/>
      <c r="BZ6" s="116"/>
      <c r="CA6" s="115"/>
      <c r="CB6" s="115"/>
      <c r="CC6" s="115"/>
      <c r="CD6" s="115"/>
      <c r="CE6" s="115"/>
    </row>
    <row r="7" spans="1:83">
      <c r="A7" s="148" t="s">
        <v>11</v>
      </c>
      <c r="B7" s="148"/>
      <c r="C7" s="27" t="s">
        <v>2659</v>
      </c>
      <c r="D7" s="53" t="str">
        <f>IF(OR(ISBLANK($C$7),$C$7="sans finition de surface"),"",IF(COUNTIF(Lagerfarben,$C$7)=1,"en stock","sur demand"))</f>
        <v/>
      </c>
      <c r="E7" s="83" t="str">
        <f>IFERROR(VLOOKUP($C$7,Preisstufen,7,0),"keine")</f>
        <v>keine</v>
      </c>
      <c r="F7" s="140"/>
      <c r="G7" s="41"/>
      <c r="AC7" s="8" t="s">
        <v>164</v>
      </c>
      <c r="AD7" s="8"/>
      <c r="AE7" s="8"/>
      <c r="AF7" s="8"/>
      <c r="AG7" s="8"/>
      <c r="AH7" s="8"/>
      <c r="AI7" s="8"/>
      <c r="AJ7" s="8"/>
      <c r="AK7" s="93"/>
      <c r="AL7" s="8" t="s">
        <v>165</v>
      </c>
      <c r="AM7" s="8"/>
      <c r="AN7" s="8"/>
      <c r="AO7" s="8"/>
      <c r="AP7" s="8"/>
      <c r="AQ7" s="8"/>
      <c r="AR7" s="8"/>
      <c r="AS7" s="8"/>
      <c r="AT7" s="93"/>
      <c r="AU7" s="8" t="s">
        <v>166</v>
      </c>
      <c r="AV7" s="8"/>
      <c r="AW7" s="8"/>
      <c r="AX7" s="8"/>
      <c r="AY7" s="8"/>
      <c r="AZ7" s="93"/>
      <c r="BA7" s="8" t="s">
        <v>117</v>
      </c>
      <c r="BB7" s="8"/>
      <c r="BC7" s="8"/>
      <c r="BD7" s="8"/>
      <c r="BE7" s="8"/>
      <c r="BF7" s="93"/>
      <c r="BG7" s="8" t="s">
        <v>118</v>
      </c>
      <c r="BH7" s="8"/>
      <c r="BI7" s="8"/>
      <c r="BJ7" s="8"/>
      <c r="BK7" s="8"/>
      <c r="BL7" s="93"/>
      <c r="BM7" s="8" t="s">
        <v>167</v>
      </c>
      <c r="BN7" s="8"/>
      <c r="BO7" s="8"/>
      <c r="BP7" s="8"/>
      <c r="BQ7" s="8"/>
      <c r="BR7" s="8"/>
      <c r="BS7" s="93"/>
      <c r="BT7" s="8" t="s">
        <v>168</v>
      </c>
      <c r="BU7" s="8"/>
      <c r="BV7" s="8"/>
      <c r="BW7" s="8"/>
      <c r="BX7" s="8"/>
      <c r="BY7" s="8"/>
      <c r="BZ7" s="93"/>
      <c r="CA7" s="8" t="s">
        <v>169</v>
      </c>
      <c r="CB7" s="8"/>
      <c r="CC7" s="8"/>
      <c r="CD7" s="8"/>
      <c r="CE7" s="8"/>
    </row>
    <row r="8" spans="1:83">
      <c r="I8" s="149" t="s">
        <v>12</v>
      </c>
      <c r="J8" s="150"/>
      <c r="AC8" s="115"/>
      <c r="AD8" s="115"/>
      <c r="AE8" s="115"/>
      <c r="AF8" s="115"/>
      <c r="AG8" s="115"/>
      <c r="AH8" s="115"/>
      <c r="AI8" s="115"/>
      <c r="AJ8" s="115"/>
      <c r="AK8" s="116"/>
      <c r="AL8" s="115"/>
      <c r="AM8" s="147" t="s">
        <v>170</v>
      </c>
      <c r="AN8" s="115"/>
      <c r="AO8" s="115"/>
      <c r="AP8" s="115"/>
      <c r="AQ8" s="115"/>
      <c r="AR8" s="115"/>
      <c r="AS8" s="115"/>
      <c r="AT8" s="116"/>
      <c r="AU8" s="115"/>
      <c r="AV8" s="115"/>
      <c r="AW8" s="115"/>
      <c r="AX8" s="115"/>
      <c r="AY8" s="115"/>
      <c r="AZ8" s="116"/>
      <c r="BA8" s="115"/>
      <c r="BB8" s="115"/>
      <c r="BC8" s="115"/>
      <c r="BD8" s="115"/>
      <c r="BE8" s="115"/>
      <c r="BF8" s="116"/>
      <c r="BG8" s="115"/>
      <c r="BH8" s="115"/>
      <c r="BI8" s="115"/>
      <c r="BJ8" s="115"/>
      <c r="BK8" s="115"/>
      <c r="BL8" s="116"/>
      <c r="BM8" s="115"/>
      <c r="BN8" s="115"/>
      <c r="BO8" s="115"/>
      <c r="BP8" s="115"/>
      <c r="BQ8" s="115"/>
      <c r="BR8" s="115"/>
      <c r="BS8" s="116"/>
      <c r="BT8" s="115"/>
      <c r="BU8" s="115"/>
      <c r="BV8" s="115"/>
      <c r="BW8" s="115"/>
      <c r="BX8" s="115"/>
      <c r="BY8" s="115"/>
      <c r="BZ8" s="116"/>
      <c r="CA8" s="115"/>
      <c r="CB8" s="115"/>
      <c r="CC8" s="115"/>
      <c r="CD8" s="115"/>
      <c r="CE8" s="115"/>
    </row>
    <row r="9" spans="1:83" ht="38.25" customHeight="1">
      <c r="A9" s="87" t="s">
        <v>13</v>
      </c>
      <c r="B9" s="54" t="s">
        <v>14</v>
      </c>
      <c r="C9" s="54" t="s">
        <v>15</v>
      </c>
      <c r="D9" s="63" t="s">
        <v>16</v>
      </c>
      <c r="E9" s="54" t="s">
        <v>17</v>
      </c>
      <c r="F9" s="54" t="s">
        <v>18</v>
      </c>
      <c r="G9" s="54" t="s">
        <v>19</v>
      </c>
      <c r="H9" s="114" t="s">
        <v>20</v>
      </c>
      <c r="I9" s="54" t="s">
        <v>21</v>
      </c>
      <c r="J9" s="54" t="s">
        <v>22</v>
      </c>
      <c r="K9" s="54" t="s">
        <v>23</v>
      </c>
      <c r="L9" s="54" t="s">
        <v>99</v>
      </c>
      <c r="M9" s="54" t="s">
        <v>100</v>
      </c>
      <c r="N9" s="54" t="s">
        <v>101</v>
      </c>
      <c r="O9" s="54" t="s">
        <v>102</v>
      </c>
      <c r="P9" s="63" t="s">
        <v>116</v>
      </c>
      <c r="Q9" s="63" t="s">
        <v>117</v>
      </c>
      <c r="R9" s="63" t="s">
        <v>118</v>
      </c>
      <c r="S9" s="63" t="s">
        <v>119</v>
      </c>
      <c r="T9" s="88" t="s">
        <v>120</v>
      </c>
      <c r="U9" s="63" t="s">
        <v>121</v>
      </c>
      <c r="V9" s="88" t="s">
        <v>122</v>
      </c>
      <c r="W9" s="58" t="s">
        <v>24</v>
      </c>
      <c r="X9" s="58" t="s">
        <v>103</v>
      </c>
      <c r="Y9" s="58" t="s">
        <v>124</v>
      </c>
      <c r="Z9" s="88" t="s">
        <v>25</v>
      </c>
      <c r="AA9" s="88" t="s">
        <v>26</v>
      </c>
      <c r="AC9" s="96" t="s">
        <v>171</v>
      </c>
      <c r="AD9" s="96" t="s">
        <v>172</v>
      </c>
      <c r="AE9" s="96" t="s">
        <v>173</v>
      </c>
      <c r="AF9" s="96" t="s">
        <v>174</v>
      </c>
      <c r="AG9" s="96" t="s">
        <v>175</v>
      </c>
      <c r="AH9" s="96" t="s">
        <v>176</v>
      </c>
      <c r="AI9" s="96" t="s">
        <v>177</v>
      </c>
      <c r="AJ9" s="96" t="s">
        <v>178</v>
      </c>
      <c r="AK9" s="117"/>
      <c r="AL9" s="96" t="s">
        <v>179</v>
      </c>
      <c r="AM9" s="147"/>
      <c r="AN9" s="96" t="s">
        <v>180</v>
      </c>
      <c r="AO9" s="96" t="s">
        <v>181</v>
      </c>
      <c r="AP9" s="96" t="s">
        <v>182</v>
      </c>
      <c r="AQ9" s="96" t="s">
        <v>183</v>
      </c>
      <c r="AR9" s="96" t="s">
        <v>184</v>
      </c>
      <c r="AS9" s="96" t="s">
        <v>185</v>
      </c>
      <c r="AT9" s="117"/>
      <c r="AU9" s="96" t="s">
        <v>186</v>
      </c>
      <c r="AV9" s="96" t="s">
        <v>187</v>
      </c>
      <c r="AW9" s="96" t="s">
        <v>188</v>
      </c>
      <c r="AX9" s="96" t="s">
        <v>189</v>
      </c>
      <c r="AY9" s="96" t="s">
        <v>190</v>
      </c>
      <c r="AZ9" s="117"/>
      <c r="BA9" s="96" t="s">
        <v>186</v>
      </c>
      <c r="BB9" s="96" t="s">
        <v>187</v>
      </c>
      <c r="BC9" s="96" t="s">
        <v>188</v>
      </c>
      <c r="BD9" s="96" t="s">
        <v>191</v>
      </c>
      <c r="BE9" s="96" t="s">
        <v>190</v>
      </c>
      <c r="BF9" s="117"/>
      <c r="BG9" s="96" t="s">
        <v>186</v>
      </c>
      <c r="BH9" s="96" t="s">
        <v>187</v>
      </c>
      <c r="BI9" s="96" t="s">
        <v>188</v>
      </c>
      <c r="BJ9" s="96" t="s">
        <v>192</v>
      </c>
      <c r="BK9" s="96" t="s">
        <v>190</v>
      </c>
      <c r="BL9" s="117"/>
      <c r="BM9" s="96" t="s">
        <v>186</v>
      </c>
      <c r="BN9" s="96" t="s">
        <v>187</v>
      </c>
      <c r="BO9" s="96" t="s">
        <v>193</v>
      </c>
      <c r="BP9" s="96" t="s">
        <v>188</v>
      </c>
      <c r="BQ9" s="96" t="s">
        <v>194</v>
      </c>
      <c r="BR9" s="96" t="s">
        <v>120</v>
      </c>
      <c r="BS9" s="117"/>
      <c r="BT9" s="96" t="s">
        <v>186</v>
      </c>
      <c r="BU9" s="96" t="s">
        <v>187</v>
      </c>
      <c r="BV9" s="96" t="s">
        <v>195</v>
      </c>
      <c r="BW9" s="96" t="s">
        <v>188</v>
      </c>
      <c r="BX9" s="96" t="s">
        <v>196</v>
      </c>
      <c r="BY9" s="96" t="s">
        <v>190</v>
      </c>
      <c r="BZ9" s="117"/>
      <c r="CA9" s="96" t="s">
        <v>186</v>
      </c>
      <c r="CB9" s="96" t="s">
        <v>187</v>
      </c>
      <c r="CC9" s="96" t="s">
        <v>188</v>
      </c>
      <c r="CD9" s="96" t="s">
        <v>197</v>
      </c>
      <c r="CE9" s="96" t="s">
        <v>190</v>
      </c>
    </row>
    <row r="10" spans="1:83" ht="54" customHeight="1">
      <c r="A10" s="59" t="str" cm="1">
        <f t="array" ref="A10">IFERROR(_xlfn._xlws.FILTER(_xlfn.VSTACK(FBL,FMA,Q2S,Q1S,Q90A,Q90I,QAVAR,QA1SVAR,QIVAR,W90A,W90I,WAVAR,WIVAR,ZBLVAR,ZBL135,ZBL160,UBL,UBLAS,SBL,EBL,EBLVAR),_xlfn.VSTACK(FBLFILTER,FMAFILTER,Q2SFILTER,Q1SFILTER,Q90AFILTER,Q90IFILTER,QAVARFILTER,QIVARFILTER,QA1SVARFILTER,W90AFILTER,W90IFILTER,WAVARFILTER,WIVARFILTER,ZBLVARFILTER,ZBL135FILTER,ZBL160FILTER,UBLFILTER,UBLASFILTER,SBLFILTER,EBLFILTER,EBLVARFILTER)),"")</f>
        <v/>
      </c>
      <c r="B10" s="60"/>
      <c r="C10" s="60"/>
      <c r="D10" s="64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1" t="str">
        <f t="shared" ref="Z10:Z50" si="0">IFERROR(AA10/B10,"")</f>
        <v/>
      </c>
      <c r="AA10" s="62">
        <f>AE10+AJ10+AW10+BC10+BP10+BW10+AP10+AR10+AY10+BE10+BR10+BY10+BI10+BK10+CC10+CE10</f>
        <v>0</v>
      </c>
      <c r="AC10" s="118">
        <f t="shared" ref="AC10:AC50" si="1">IF(I10&gt;0,I10*J10/1000000*$B10,0)</f>
        <v>0</v>
      </c>
      <c r="AD10" s="119">
        <f t="shared" ref="AD10:AD50" si="2">IF(I10&lt;1,0,INDEX(PreiseMaterial,MATCH(F10,MaterialArten)))</f>
        <v>0</v>
      </c>
      <c r="AE10" s="119">
        <f t="shared" ref="AE10" si="3">IF(AND(AC10&gt;0,AD10&gt;0),AC10*AD10,0)</f>
        <v>0</v>
      </c>
      <c r="AF10" s="120" t="e">
        <f>INDEX(Preisfaktoren!$B$21:$G$44,MATCH('Vue d’ensemble'!$F10,Preisfaktoren!$B$21:$B$44,0),2)</f>
        <v>#N/A</v>
      </c>
      <c r="AG10" s="121" t="e">
        <f>INDEX(Preisfaktoren!$B$21:$G$44,MATCH('Vue d’ensemble'!$F10,Preisfaktoren!$B$21:$B$44,0),6)</f>
        <v>#N/A</v>
      </c>
      <c r="AH10" s="120">
        <f t="shared" ref="AH10:AH50" si="4">IFERROR(AG10*AF10*J10*I10*B10/1000,0)</f>
        <v>0</v>
      </c>
      <c r="AI10" s="121">
        <f t="shared" ref="AI10:AI50" si="5">COUNTIFS($F$10:$F$50,F10,$P$10:$P$50,"&gt;0")</f>
        <v>0</v>
      </c>
      <c r="AJ10" s="119">
        <f>IF(P10&lt;1,0,IF(I10&gt;3000,Preisfaktoren!$B$56*2/AI10,Preisfaktoren!$B$56/AI10))</f>
        <v>0</v>
      </c>
      <c r="AK10" s="122"/>
      <c r="AL10" s="118">
        <f t="shared" ref="AL10:AL50" si="6">IF(H10="keine Oberflächenveredelung",0,IF(G10="zweiseitig",AC10*2,IF(G10="einseitig",AC10,0)))</f>
        <v>0</v>
      </c>
      <c r="AM10" s="118">
        <f t="shared" ref="AM10:AM50" si="7">SUMIF($H$10:$H$50,H10,$AL$10:$AL$50)</f>
        <v>0</v>
      </c>
      <c r="AN10" s="121">
        <f t="shared" ref="AN10:AN50" si="8">COUNTIF($H$10:$H$50,H10)</f>
        <v>0</v>
      </c>
      <c r="AO10" s="123">
        <f t="shared" ref="AO10:AO50" si="9">IF(H10="keine Oberflächenveredelung",0,ROUNDUP(AM10/10,0))</f>
        <v>0</v>
      </c>
      <c r="AP10" s="119">
        <f>IFERROR(AO10*Preisfaktoren!$C$67/AM10*AL10,0)</f>
        <v>0</v>
      </c>
      <c r="AQ10" s="119">
        <f>IF($D$7="in Lagerliste",_xlfn.XLOOKUP($E$7,Preisfaktoren!$B$48:$B$49,Preisfaktoren!$C$48:$C$49,0,0,1),IF($D$7="auf Anfrage",$F$7/5,0))</f>
        <v>0</v>
      </c>
      <c r="AR10" s="119">
        <f t="shared" ref="AR10" si="10">AQ10*AL10</f>
        <v>0</v>
      </c>
      <c r="AS10" s="119">
        <f>IFERROR((AR10+AP10)/AL10,0)</f>
        <v>0</v>
      </c>
      <c r="AT10" s="122"/>
      <c r="AU10" s="119">
        <f>IF(I10&lt;1,0,Preisfaktoren!$C$57)</f>
        <v>0</v>
      </c>
      <c r="AV10" s="121" cm="1">
        <f t="array" ref="AV10">IF(I10&lt;1,0,INDEX(FaktorScheren,0,MATCH(ROUNDUP(I10,-2),MaxLaengen,1)))</f>
        <v>0</v>
      </c>
      <c r="AW10" s="119">
        <f t="shared" ref="AW10:AW50" si="11">IF(I10&lt;1,0,B10*(P10+V10)*AV10*AU10)</f>
        <v>0</v>
      </c>
      <c r="AX10" s="121">
        <f t="shared" ref="AX10:AX50" si="12">COUNTIFS($F$10:$F$50,F10,$P$10:$P$50,"&gt;0")</f>
        <v>0</v>
      </c>
      <c r="AY10" s="119">
        <f>IF(OR(I10&lt;1,P10&lt;1),0,Preisfaktoren!$B$57/$AX10)</f>
        <v>0</v>
      </c>
      <c r="AZ10" s="122"/>
      <c r="BA10" s="119">
        <f>IF(I10&lt;1,0,Preisfaktoren!$C$58)</f>
        <v>0</v>
      </c>
      <c r="BB10" s="121" cm="1">
        <f t="array" ref="BB10">IF(I10&lt;1,0,INDEX(FaktorAbkanten,0,MATCH(ROUNDUP(I10,-2),MaxLaengen,1)))</f>
        <v>0</v>
      </c>
      <c r="BC10" s="124">
        <f t="shared" ref="BC10:BC50" si="13">BA10*Q10*B10*BB10</f>
        <v>0</v>
      </c>
      <c r="BD10" s="125">
        <f t="shared" ref="BD10:BD50" si="14">COUNTIFS($F$10:$F$50,F10,$Q$10:$Q$50,"&gt;0")</f>
        <v>0</v>
      </c>
      <c r="BE10" s="124">
        <f>IF(OR(I10&lt;1,Q10&lt;1),0,Preisfaktoren!$B$58/$BD10)</f>
        <v>0</v>
      </c>
      <c r="BF10" s="126"/>
      <c r="BG10" s="124">
        <f>IF(I10&lt;1,0,Preisfaktoren!$C$59)</f>
        <v>0</v>
      </c>
      <c r="BH10" s="115" cm="1">
        <f t="array" ref="BH10">IF(I10&lt;1,0,INDEX(FaktorQuetschbug,0,MATCH(ROUNDUP(I10,-2),MaxLaengen,1)))</f>
        <v>0</v>
      </c>
      <c r="BI10" s="124">
        <f t="shared" ref="BI10:BI50" si="15">BG10*R10*B10*BH10</f>
        <v>0</v>
      </c>
      <c r="BJ10" s="115">
        <f t="shared" ref="BJ10:BJ50" si="16">COUNTIFS($F$10:$F$50,F10,$R$10:$R$50,"&gt;0")</f>
        <v>0</v>
      </c>
      <c r="BK10" s="124">
        <f>IF(OR(I10&lt;1,R10&lt;1),0,Preisfaktoren!$B$59/$BJ10)</f>
        <v>0</v>
      </c>
      <c r="BL10" s="126"/>
      <c r="BM10" s="124">
        <f>IF(I10&lt;1,0,Preisfaktoren!$C$60)</f>
        <v>0</v>
      </c>
      <c r="BN10" s="115" cm="1">
        <f t="array" ref="BN10">IF(I10&lt;1,0,INDEX(FaktorLoecher,0,MATCH(ROUNDUP(I10,-2),MaxLaengen,1)))</f>
        <v>0</v>
      </c>
      <c r="BO10" s="115">
        <f t="shared" ref="BO10:BO50" si="17">T10</f>
        <v>0</v>
      </c>
      <c r="BP10" s="124">
        <f t="shared" ref="BP10:BP50" si="18">BM10*BO10*B10*BN10</f>
        <v>0</v>
      </c>
      <c r="BQ10" s="115">
        <f t="shared" ref="BQ10:BQ50" si="19">COUNTIFS($F$10:$F$50,F10,$BO$10:$BO$50,"&gt;0")</f>
        <v>0</v>
      </c>
      <c r="BR10" s="127">
        <f>IF(T10&lt;1,0,Preisfaktoren!$B$60/$BQ10)</f>
        <v>0</v>
      </c>
      <c r="BS10" s="126"/>
      <c r="BT10" s="124">
        <f>IF(I10&lt;1,0,Preisfaktoren!$C$61)</f>
        <v>0</v>
      </c>
      <c r="BU10" s="115" cm="1">
        <f t="array" ref="BU10">IF(I10&lt;1,0,INDEX(FaktorAusschnitte,0,MATCH(ROUNDUP(I10,-2),MaxLaengen,1)))</f>
        <v>0</v>
      </c>
      <c r="BV10" s="115">
        <f>U10</f>
        <v>0</v>
      </c>
      <c r="BW10" s="124">
        <f t="shared" ref="BW10:BW50" si="20">BT10*BV10*B10*BU10</f>
        <v>0</v>
      </c>
      <c r="BX10" s="115">
        <f t="shared" ref="BX10:BX50" si="21">COUNTIFS($D$10:$D$50,D10,$BV$10:$BV$50,"&gt;0")</f>
        <v>0</v>
      </c>
      <c r="BY10" s="124">
        <f>IF(U10&lt;1,0,Preisfaktoren!$B$61/$BX10)</f>
        <v>0</v>
      </c>
      <c r="BZ10" s="126"/>
      <c r="CA10" s="124">
        <f>IF(I10&lt;1,0,Preisfaktoren!$C$62)</f>
        <v>0</v>
      </c>
      <c r="CB10" s="115" cm="1">
        <f t="array" ref="CB10">IF(I10&lt;1,0,INDEX(FaktorBolzen,0,MATCH(ROUNDUP(I10,-2),MaxLaengen,1)))</f>
        <v>0</v>
      </c>
      <c r="CC10" s="124">
        <f t="shared" ref="CC10:CC50" si="22">CA10*B10*S10*CB10</f>
        <v>0</v>
      </c>
      <c r="CD10" s="115">
        <f t="shared" ref="CD10:CD50" si="23">COUNTIF($S$10:$S$50,"&gt;0")</f>
        <v>0</v>
      </c>
      <c r="CE10" s="124">
        <f>IF(S10&lt;1,0,Preisfaktoren!$B$62/$CD10)</f>
        <v>0</v>
      </c>
    </row>
    <row r="11" spans="1:83" ht="54" customHeight="1">
      <c r="A11" s="59"/>
      <c r="B11" s="60"/>
      <c r="C11" s="60"/>
      <c r="D11" s="64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1" t="str">
        <f t="shared" si="0"/>
        <v/>
      </c>
      <c r="AA11" s="62">
        <f t="shared" ref="AA11:AA50" si="24">AE11+AJ11+AW11+BC11+BP11+BW11+AP11+AR11+AY11+BE11+BR11+BY11+BI11+BK11+CC11+CE11</f>
        <v>0</v>
      </c>
      <c r="AC11" s="118">
        <f t="shared" si="1"/>
        <v>0</v>
      </c>
      <c r="AD11" s="119">
        <f t="shared" si="2"/>
        <v>0</v>
      </c>
      <c r="AE11" s="119">
        <f t="shared" ref="AE11:AE50" si="25">IF(AND(AC11&gt;0,AD11&gt;0),AC11*AD11,0)</f>
        <v>0</v>
      </c>
      <c r="AF11" s="120" t="e">
        <f>INDEX(Preisfaktoren!$B$21:$G$44,MATCH('Vue d’ensemble'!$F11,Preisfaktoren!$B$21:$B$44,0),2)</f>
        <v>#N/A</v>
      </c>
      <c r="AG11" s="121" t="e">
        <f>INDEX(Preisfaktoren!$B$21:$G$44,MATCH('Vue d’ensemble'!$F11,Preisfaktoren!$B$21:$B$44,0),6)</f>
        <v>#N/A</v>
      </c>
      <c r="AH11" s="120">
        <f t="shared" si="4"/>
        <v>0</v>
      </c>
      <c r="AI11" s="121">
        <f t="shared" si="5"/>
        <v>0</v>
      </c>
      <c r="AJ11" s="119">
        <f>IF(P11&lt;1,0,IF(I11&gt;3000,Preisfaktoren!$B$56*2/AI11,Preisfaktoren!$B$56/AI11))</f>
        <v>0</v>
      </c>
      <c r="AK11" s="122"/>
      <c r="AL11" s="118">
        <f t="shared" si="6"/>
        <v>0</v>
      </c>
      <c r="AM11" s="118">
        <f t="shared" si="7"/>
        <v>0</v>
      </c>
      <c r="AN11" s="121">
        <f t="shared" si="8"/>
        <v>0</v>
      </c>
      <c r="AO11" s="123">
        <f t="shared" si="9"/>
        <v>0</v>
      </c>
      <c r="AP11" s="119">
        <f>IFERROR(AO11*Preisfaktoren!$C$67/AM11*AL11,0)</f>
        <v>0</v>
      </c>
      <c r="AQ11" s="119">
        <f>IF($D$7="in Lagerliste",_xlfn.XLOOKUP($E$7,Preisfaktoren!$B$48:$B$49,Preisfaktoren!$C$48:$C$49,0,0,1),IF($D$7="auf Anfrage",$F$7/5,0))</f>
        <v>0</v>
      </c>
      <c r="AR11" s="119">
        <f t="shared" ref="AR11:AR50" si="26">AQ11*AL11</f>
        <v>0</v>
      </c>
      <c r="AS11" s="119">
        <f t="shared" ref="AS11:AS50" si="27">IFERROR((AR11+AP11)/AL11,0)</f>
        <v>0</v>
      </c>
      <c r="AT11" s="122"/>
      <c r="AU11" s="119">
        <f>IF(I11&lt;1,0,Preisfaktoren!$C$57)</f>
        <v>0</v>
      </c>
      <c r="AV11" s="121" cm="1">
        <f t="array" ref="AV11">IF(I11&lt;1,0,INDEX(FaktorScheren,0,MATCH(ROUNDUP(I11,-2),MaxLaengen,1)))</f>
        <v>0</v>
      </c>
      <c r="AW11" s="119">
        <f t="shared" si="11"/>
        <v>0</v>
      </c>
      <c r="AX11" s="121">
        <f t="shared" si="12"/>
        <v>0</v>
      </c>
      <c r="AY11" s="119">
        <f>IF(OR(I11&lt;1,P11&lt;1),0,Preisfaktoren!$B$57/$AX11)</f>
        <v>0</v>
      </c>
      <c r="AZ11" s="122"/>
      <c r="BA11" s="119">
        <f>IF(I11&lt;1,0,Preisfaktoren!$C$58)</f>
        <v>0</v>
      </c>
      <c r="BB11" s="121" cm="1">
        <f t="array" ref="BB11">IF(I11&lt;1,0,INDEX(FaktorAbkanten,0,MATCH(ROUNDUP(I11,-2),MaxLaengen,1)))</f>
        <v>0</v>
      </c>
      <c r="BC11" s="124">
        <f t="shared" si="13"/>
        <v>0</v>
      </c>
      <c r="BD11" s="125">
        <f t="shared" si="14"/>
        <v>0</v>
      </c>
      <c r="BE11" s="124">
        <f>IF(OR(I11&lt;1,Q11&lt;1),0,Preisfaktoren!$B$58/$BD11)</f>
        <v>0</v>
      </c>
      <c r="BF11" s="126"/>
      <c r="BG11" s="124">
        <f>IF(I11&lt;1,0,Preisfaktoren!$C$59)</f>
        <v>0</v>
      </c>
      <c r="BH11" s="115" cm="1">
        <f t="array" ref="BH11">IF(I11&lt;1,0,INDEX(FaktorQuetschbug,0,MATCH(ROUNDUP(I11,-2),MaxLaengen,1)))</f>
        <v>0</v>
      </c>
      <c r="BI11" s="124">
        <f t="shared" si="15"/>
        <v>0</v>
      </c>
      <c r="BJ11" s="115">
        <f t="shared" si="16"/>
        <v>0</v>
      </c>
      <c r="BK11" s="124">
        <f>IF(OR(I11&lt;1,R11&lt;1),0,Preisfaktoren!$B$59/$BJ11)</f>
        <v>0</v>
      </c>
      <c r="BL11" s="126"/>
      <c r="BM11" s="124">
        <f>IF(I11&lt;1,0,Preisfaktoren!$C$60)</f>
        <v>0</v>
      </c>
      <c r="BN11" s="115" cm="1">
        <f t="array" ref="BN11">IF(I11&lt;1,0,INDEX(FaktorLoecher,0,MATCH(ROUNDUP(I11,-2),MaxLaengen,1)))</f>
        <v>0</v>
      </c>
      <c r="BO11" s="115">
        <f t="shared" si="17"/>
        <v>0</v>
      </c>
      <c r="BP11" s="124">
        <f t="shared" si="18"/>
        <v>0</v>
      </c>
      <c r="BQ11" s="115">
        <f t="shared" si="19"/>
        <v>0</v>
      </c>
      <c r="BR11" s="127">
        <f>IF(T11&lt;1,0,Preisfaktoren!$B$60/$BQ11)</f>
        <v>0</v>
      </c>
      <c r="BS11" s="126"/>
      <c r="BT11" s="124">
        <f>IF(I11&lt;1,0,Preisfaktoren!$C$61)</f>
        <v>0</v>
      </c>
      <c r="BU11" s="115" cm="1">
        <f t="array" ref="BU11">IF(I11&lt;1,0,INDEX(FaktorAusschnitte,0,MATCH(ROUNDUP(I11,-2),MaxLaengen,1)))</f>
        <v>0</v>
      </c>
      <c r="BV11" s="115">
        <f t="shared" ref="BV11:BV50" si="28">U11</f>
        <v>0</v>
      </c>
      <c r="BW11" s="124">
        <f t="shared" si="20"/>
        <v>0</v>
      </c>
      <c r="BX11" s="115">
        <f t="shared" si="21"/>
        <v>0</v>
      </c>
      <c r="BY11" s="124">
        <f>IF(U11&lt;1,0,Preisfaktoren!$B$61/$BX11)</f>
        <v>0</v>
      </c>
      <c r="BZ11" s="126"/>
      <c r="CA11" s="124">
        <f>IF(I11&lt;1,0,Preisfaktoren!$C$62)</f>
        <v>0</v>
      </c>
      <c r="CB11" s="115" cm="1">
        <f t="array" ref="CB11">IF(I11&lt;1,0,INDEX(FaktorBolzen,0,MATCH(ROUNDUP(I11,-2),MaxLaengen,1)))</f>
        <v>0</v>
      </c>
      <c r="CC11" s="124">
        <f t="shared" si="22"/>
        <v>0</v>
      </c>
      <c r="CD11" s="115">
        <f t="shared" si="23"/>
        <v>0</v>
      </c>
      <c r="CE11" s="124">
        <f>IF(S11&lt;1,0,Preisfaktoren!$B$62/$CD11)</f>
        <v>0</v>
      </c>
    </row>
    <row r="12" spans="1:83" ht="54" customHeight="1">
      <c r="A12" s="59"/>
      <c r="B12" s="60"/>
      <c r="C12" s="60"/>
      <c r="D12" s="64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1" t="str">
        <f t="shared" si="0"/>
        <v/>
      </c>
      <c r="AA12" s="62">
        <f t="shared" si="24"/>
        <v>0</v>
      </c>
      <c r="AC12" s="118">
        <f t="shared" si="1"/>
        <v>0</v>
      </c>
      <c r="AD12" s="119">
        <f t="shared" si="2"/>
        <v>0</v>
      </c>
      <c r="AE12" s="119">
        <f t="shared" si="25"/>
        <v>0</v>
      </c>
      <c r="AF12" s="120" t="e">
        <f>INDEX(Preisfaktoren!$B$21:$G$44,MATCH('Vue d’ensemble'!$F12,Preisfaktoren!$B$21:$B$44,0),2)</f>
        <v>#N/A</v>
      </c>
      <c r="AG12" s="121" t="e">
        <f>INDEX(Preisfaktoren!$B$21:$G$44,MATCH('Vue d’ensemble'!$F12,Preisfaktoren!$B$21:$B$44,0),6)</f>
        <v>#N/A</v>
      </c>
      <c r="AH12" s="120">
        <f t="shared" si="4"/>
        <v>0</v>
      </c>
      <c r="AI12" s="121">
        <f t="shared" si="5"/>
        <v>0</v>
      </c>
      <c r="AJ12" s="119">
        <f>IF(P12&lt;1,0,IF(I12&gt;3000,Preisfaktoren!$B$56*2/AI12,Preisfaktoren!$B$56/AI12))</f>
        <v>0</v>
      </c>
      <c r="AK12" s="122"/>
      <c r="AL12" s="118">
        <f t="shared" si="6"/>
        <v>0</v>
      </c>
      <c r="AM12" s="118">
        <f t="shared" si="7"/>
        <v>0</v>
      </c>
      <c r="AN12" s="121">
        <f t="shared" si="8"/>
        <v>0</v>
      </c>
      <c r="AO12" s="123">
        <f t="shared" si="9"/>
        <v>0</v>
      </c>
      <c r="AP12" s="119">
        <f>IFERROR(AO12*Preisfaktoren!$C$67/AM12*AL12,0)</f>
        <v>0</v>
      </c>
      <c r="AQ12" s="119">
        <f>IF($D$7="in Lagerliste",_xlfn.XLOOKUP($E$7,Preisfaktoren!$B$48:$B$49,Preisfaktoren!$C$48:$C$49,0,0,1),IF($D$7="auf Anfrage",$F$7/5,0))</f>
        <v>0</v>
      </c>
      <c r="AR12" s="119">
        <f t="shared" si="26"/>
        <v>0</v>
      </c>
      <c r="AS12" s="119">
        <f t="shared" si="27"/>
        <v>0</v>
      </c>
      <c r="AT12" s="122"/>
      <c r="AU12" s="119">
        <f>IF(I12&lt;1,0,Preisfaktoren!$C$57)</f>
        <v>0</v>
      </c>
      <c r="AV12" s="121" cm="1">
        <f t="array" ref="AV12">IF(I12&lt;1,0,INDEX(FaktorScheren,0,MATCH(ROUNDUP(I12,-2),MaxLaengen,1)))</f>
        <v>0</v>
      </c>
      <c r="AW12" s="119">
        <f t="shared" si="11"/>
        <v>0</v>
      </c>
      <c r="AX12" s="121">
        <f t="shared" si="12"/>
        <v>0</v>
      </c>
      <c r="AY12" s="119">
        <f>IF(OR(I12&lt;1,P12&lt;1),0,Preisfaktoren!$B$57/$AX12)</f>
        <v>0</v>
      </c>
      <c r="AZ12" s="122"/>
      <c r="BA12" s="119">
        <f>IF(I12&lt;1,0,Preisfaktoren!$C$58)</f>
        <v>0</v>
      </c>
      <c r="BB12" s="121" cm="1">
        <f t="array" ref="BB12">IF(I12&lt;1,0,INDEX(FaktorAbkanten,0,MATCH(ROUNDUP(I12,-2),MaxLaengen,1)))</f>
        <v>0</v>
      </c>
      <c r="BC12" s="124">
        <f t="shared" si="13"/>
        <v>0</v>
      </c>
      <c r="BD12" s="125">
        <f t="shared" si="14"/>
        <v>0</v>
      </c>
      <c r="BE12" s="124">
        <f>IF(OR(I12&lt;1,Q12&lt;1),0,Preisfaktoren!$B$58/$BD12)</f>
        <v>0</v>
      </c>
      <c r="BF12" s="126"/>
      <c r="BG12" s="124">
        <f>IF(I12&lt;1,0,Preisfaktoren!$C$59)</f>
        <v>0</v>
      </c>
      <c r="BH12" s="115" cm="1">
        <f t="array" ref="BH12">IF(I12&lt;1,0,INDEX(FaktorQuetschbug,0,MATCH(ROUNDUP(I12,-2),MaxLaengen,1)))</f>
        <v>0</v>
      </c>
      <c r="BI12" s="124">
        <f t="shared" si="15"/>
        <v>0</v>
      </c>
      <c r="BJ12" s="115">
        <f t="shared" si="16"/>
        <v>0</v>
      </c>
      <c r="BK12" s="124">
        <f>IF(OR(I12&lt;1,R12&lt;1),0,Preisfaktoren!$B$59/$BJ12)</f>
        <v>0</v>
      </c>
      <c r="BL12" s="126"/>
      <c r="BM12" s="124">
        <f>IF(I12&lt;1,0,Preisfaktoren!$C$60)</f>
        <v>0</v>
      </c>
      <c r="BN12" s="115" cm="1">
        <f t="array" ref="BN12">IF(I12&lt;1,0,INDEX(FaktorLoecher,0,MATCH(ROUNDUP(I12,-2),MaxLaengen,1)))</f>
        <v>0</v>
      </c>
      <c r="BO12" s="115">
        <f t="shared" si="17"/>
        <v>0</v>
      </c>
      <c r="BP12" s="124">
        <f t="shared" si="18"/>
        <v>0</v>
      </c>
      <c r="BQ12" s="115">
        <f t="shared" si="19"/>
        <v>0</v>
      </c>
      <c r="BR12" s="127">
        <f>IF(T12&lt;1,0,Preisfaktoren!$B$60/$BQ12)</f>
        <v>0</v>
      </c>
      <c r="BS12" s="126"/>
      <c r="BT12" s="124">
        <f>IF(I12&lt;1,0,Preisfaktoren!$C$61)</f>
        <v>0</v>
      </c>
      <c r="BU12" s="115" cm="1">
        <f t="array" ref="BU12">IF(I12&lt;1,0,INDEX(FaktorAusschnitte,0,MATCH(ROUNDUP(I12,-2),MaxLaengen,1)))</f>
        <v>0</v>
      </c>
      <c r="BV12" s="115">
        <f t="shared" si="28"/>
        <v>0</v>
      </c>
      <c r="BW12" s="124">
        <f t="shared" si="20"/>
        <v>0</v>
      </c>
      <c r="BX12" s="115">
        <f t="shared" si="21"/>
        <v>0</v>
      </c>
      <c r="BY12" s="124">
        <f>IF(U12&lt;1,0,Preisfaktoren!$B$61/$BX12)</f>
        <v>0</v>
      </c>
      <c r="BZ12" s="126"/>
      <c r="CA12" s="124">
        <f>IF(I12&lt;1,0,Preisfaktoren!$C$62)</f>
        <v>0</v>
      </c>
      <c r="CB12" s="115" cm="1">
        <f t="array" ref="CB12">IF(I12&lt;1,0,INDEX(FaktorBolzen,0,MATCH(ROUNDUP(I12,-2),MaxLaengen,1)))</f>
        <v>0</v>
      </c>
      <c r="CC12" s="124">
        <f t="shared" si="22"/>
        <v>0</v>
      </c>
      <c r="CD12" s="115">
        <f t="shared" si="23"/>
        <v>0</v>
      </c>
      <c r="CE12" s="124">
        <f>IF(S12&lt;1,0,Preisfaktoren!$B$62/$CD12)</f>
        <v>0</v>
      </c>
    </row>
    <row r="13" spans="1:83" ht="54" customHeight="1">
      <c r="A13" s="59"/>
      <c r="B13" s="60"/>
      <c r="C13" s="60"/>
      <c r="D13" s="64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1" t="str">
        <f t="shared" si="0"/>
        <v/>
      </c>
      <c r="AA13" s="62">
        <f t="shared" si="24"/>
        <v>0</v>
      </c>
      <c r="AC13" s="118">
        <f t="shared" si="1"/>
        <v>0</v>
      </c>
      <c r="AD13" s="119">
        <f t="shared" si="2"/>
        <v>0</v>
      </c>
      <c r="AE13" s="119">
        <f t="shared" si="25"/>
        <v>0</v>
      </c>
      <c r="AF13" s="120" t="e">
        <f>INDEX(Preisfaktoren!$B$21:$G$44,MATCH('Vue d’ensemble'!$F13,Preisfaktoren!$B$21:$B$44,0),2)</f>
        <v>#N/A</v>
      </c>
      <c r="AG13" s="121" t="e">
        <f>INDEX(Preisfaktoren!$B$21:$G$44,MATCH('Vue d’ensemble'!$F13,Preisfaktoren!$B$21:$B$44,0),6)</f>
        <v>#N/A</v>
      </c>
      <c r="AH13" s="120">
        <f t="shared" si="4"/>
        <v>0</v>
      </c>
      <c r="AI13" s="121">
        <f t="shared" si="5"/>
        <v>0</v>
      </c>
      <c r="AJ13" s="119">
        <f>IF(P13&lt;1,0,IF(I13&gt;3000,Preisfaktoren!$B$56*2/AI13,Preisfaktoren!$B$56/AI13))</f>
        <v>0</v>
      </c>
      <c r="AK13" s="122"/>
      <c r="AL13" s="118">
        <f t="shared" si="6"/>
        <v>0</v>
      </c>
      <c r="AM13" s="118">
        <f t="shared" si="7"/>
        <v>0</v>
      </c>
      <c r="AN13" s="121">
        <f t="shared" si="8"/>
        <v>0</v>
      </c>
      <c r="AO13" s="123">
        <f t="shared" si="9"/>
        <v>0</v>
      </c>
      <c r="AP13" s="119">
        <f>IFERROR(AO13*Preisfaktoren!$C$67/AM13*AL13,0)</f>
        <v>0</v>
      </c>
      <c r="AQ13" s="119">
        <f>IF($D$7="in Lagerliste",_xlfn.XLOOKUP($E$7,Preisfaktoren!$B$48:$B$49,Preisfaktoren!$C$48:$C$49,0,0,1),IF($D$7="auf Anfrage",$F$7/5,0))</f>
        <v>0</v>
      </c>
      <c r="AR13" s="119">
        <f t="shared" si="26"/>
        <v>0</v>
      </c>
      <c r="AS13" s="119">
        <f t="shared" si="27"/>
        <v>0</v>
      </c>
      <c r="AT13" s="122"/>
      <c r="AU13" s="119">
        <f>IF(I13&lt;1,0,Preisfaktoren!$C$57)</f>
        <v>0</v>
      </c>
      <c r="AV13" s="121" cm="1">
        <f t="array" ref="AV13">IF(I13&lt;1,0,INDEX(FaktorScheren,0,MATCH(ROUNDUP(I13,-2),MaxLaengen,1)))</f>
        <v>0</v>
      </c>
      <c r="AW13" s="119">
        <f t="shared" si="11"/>
        <v>0</v>
      </c>
      <c r="AX13" s="121">
        <f t="shared" si="12"/>
        <v>0</v>
      </c>
      <c r="AY13" s="119">
        <f>IF(OR(I13&lt;1,P13&lt;1),0,Preisfaktoren!$B$57/$AX13)</f>
        <v>0</v>
      </c>
      <c r="AZ13" s="122"/>
      <c r="BA13" s="119">
        <f>IF(I13&lt;1,0,Preisfaktoren!$C$58)</f>
        <v>0</v>
      </c>
      <c r="BB13" s="121" cm="1">
        <f t="array" ref="BB13">IF(I13&lt;1,0,INDEX(FaktorAbkanten,0,MATCH(ROUNDUP(I13,-2),MaxLaengen,1)))</f>
        <v>0</v>
      </c>
      <c r="BC13" s="124">
        <f t="shared" si="13"/>
        <v>0</v>
      </c>
      <c r="BD13" s="125">
        <f t="shared" si="14"/>
        <v>0</v>
      </c>
      <c r="BE13" s="124">
        <f>IF(OR(I13&lt;1,Q13&lt;1),0,Preisfaktoren!$B$58/$BD13)</f>
        <v>0</v>
      </c>
      <c r="BF13" s="126"/>
      <c r="BG13" s="124">
        <f>IF(I13&lt;1,0,Preisfaktoren!$C$59)</f>
        <v>0</v>
      </c>
      <c r="BH13" s="115" cm="1">
        <f t="array" ref="BH13">IF(I13&lt;1,0,INDEX(FaktorQuetschbug,0,MATCH(ROUNDUP(I13,-2),MaxLaengen,1)))</f>
        <v>0</v>
      </c>
      <c r="BI13" s="124">
        <f t="shared" si="15"/>
        <v>0</v>
      </c>
      <c r="BJ13" s="115">
        <f t="shared" si="16"/>
        <v>0</v>
      </c>
      <c r="BK13" s="124">
        <f>IF(OR(I13&lt;1,R13&lt;1),0,Preisfaktoren!$B$59/$BJ13)</f>
        <v>0</v>
      </c>
      <c r="BL13" s="126"/>
      <c r="BM13" s="124">
        <f>IF(I13&lt;1,0,Preisfaktoren!$C$60)</f>
        <v>0</v>
      </c>
      <c r="BN13" s="115" cm="1">
        <f t="array" ref="BN13">IF(I13&lt;1,0,INDEX(FaktorLoecher,0,MATCH(ROUNDUP(I13,-2),MaxLaengen,1)))</f>
        <v>0</v>
      </c>
      <c r="BO13" s="115">
        <f t="shared" si="17"/>
        <v>0</v>
      </c>
      <c r="BP13" s="124">
        <f t="shared" si="18"/>
        <v>0</v>
      </c>
      <c r="BQ13" s="115">
        <f t="shared" si="19"/>
        <v>0</v>
      </c>
      <c r="BR13" s="127">
        <f>IF(T13&lt;1,0,Preisfaktoren!$B$60/$BQ13)</f>
        <v>0</v>
      </c>
      <c r="BS13" s="126"/>
      <c r="BT13" s="124">
        <f>IF(I13&lt;1,0,Preisfaktoren!$C$61)</f>
        <v>0</v>
      </c>
      <c r="BU13" s="115" cm="1">
        <f t="array" ref="BU13">IF(I13&lt;1,0,INDEX(FaktorAusschnitte,0,MATCH(ROUNDUP(I13,-2),MaxLaengen,1)))</f>
        <v>0</v>
      </c>
      <c r="BV13" s="115">
        <f t="shared" si="28"/>
        <v>0</v>
      </c>
      <c r="BW13" s="124">
        <f t="shared" si="20"/>
        <v>0</v>
      </c>
      <c r="BX13" s="115">
        <f t="shared" si="21"/>
        <v>0</v>
      </c>
      <c r="BY13" s="124">
        <f>IF(U13&lt;1,0,Preisfaktoren!$B$61/$BX13)</f>
        <v>0</v>
      </c>
      <c r="BZ13" s="126"/>
      <c r="CA13" s="124">
        <f>IF(I13&lt;1,0,Preisfaktoren!$C$62)</f>
        <v>0</v>
      </c>
      <c r="CB13" s="115" cm="1">
        <f t="array" ref="CB13">IF(I13&lt;1,0,INDEX(FaktorBolzen,0,MATCH(ROUNDUP(I13,-2),MaxLaengen,1)))</f>
        <v>0</v>
      </c>
      <c r="CC13" s="124">
        <f t="shared" si="22"/>
        <v>0</v>
      </c>
      <c r="CD13" s="115">
        <f t="shared" si="23"/>
        <v>0</v>
      </c>
      <c r="CE13" s="124">
        <f>IF(S13&lt;1,0,Preisfaktoren!$B$62/$CD13)</f>
        <v>0</v>
      </c>
    </row>
    <row r="14" spans="1:83" ht="54" customHeight="1">
      <c r="A14" s="59"/>
      <c r="B14" s="60"/>
      <c r="C14" s="60"/>
      <c r="D14" s="64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1" t="str">
        <f t="shared" si="0"/>
        <v/>
      </c>
      <c r="AA14" s="62">
        <f t="shared" si="24"/>
        <v>0</v>
      </c>
      <c r="AC14" s="118">
        <f t="shared" si="1"/>
        <v>0</v>
      </c>
      <c r="AD14" s="119">
        <f t="shared" si="2"/>
        <v>0</v>
      </c>
      <c r="AE14" s="119">
        <f t="shared" si="25"/>
        <v>0</v>
      </c>
      <c r="AF14" s="120" t="e">
        <f>INDEX(Preisfaktoren!$B$21:$G$44,MATCH('Vue d’ensemble'!$F14,Preisfaktoren!$B$21:$B$44,0),2)</f>
        <v>#N/A</v>
      </c>
      <c r="AG14" s="121" t="e">
        <f>INDEX(Preisfaktoren!$B$21:$G$44,MATCH('Vue d’ensemble'!$F14,Preisfaktoren!$B$21:$B$44,0),6)</f>
        <v>#N/A</v>
      </c>
      <c r="AH14" s="120">
        <f t="shared" si="4"/>
        <v>0</v>
      </c>
      <c r="AI14" s="121">
        <f t="shared" si="5"/>
        <v>0</v>
      </c>
      <c r="AJ14" s="119">
        <f>IF(P14&lt;1,0,IF(I14&gt;3000,Preisfaktoren!$B$56*2/AI14,Preisfaktoren!$B$56/AI14))</f>
        <v>0</v>
      </c>
      <c r="AK14" s="122"/>
      <c r="AL14" s="118">
        <f t="shared" si="6"/>
        <v>0</v>
      </c>
      <c r="AM14" s="118">
        <f t="shared" si="7"/>
        <v>0</v>
      </c>
      <c r="AN14" s="121">
        <f t="shared" si="8"/>
        <v>0</v>
      </c>
      <c r="AO14" s="123">
        <f t="shared" si="9"/>
        <v>0</v>
      </c>
      <c r="AP14" s="119">
        <f>IFERROR(AO14*Preisfaktoren!$C$67/AM14*AL14,0)</f>
        <v>0</v>
      </c>
      <c r="AQ14" s="119">
        <f>IF($D$7="in Lagerliste",_xlfn.XLOOKUP($E$7,Preisfaktoren!$B$48:$B$49,Preisfaktoren!$C$48:$C$49,0,0,1),IF($D$7="auf Anfrage",$F$7/5,0))</f>
        <v>0</v>
      </c>
      <c r="AR14" s="119">
        <f t="shared" si="26"/>
        <v>0</v>
      </c>
      <c r="AS14" s="119">
        <f t="shared" si="27"/>
        <v>0</v>
      </c>
      <c r="AT14" s="122"/>
      <c r="AU14" s="119">
        <f>IF(I14&lt;1,0,Preisfaktoren!$C$57)</f>
        <v>0</v>
      </c>
      <c r="AV14" s="121" cm="1">
        <f t="array" ref="AV14">IF(I14&lt;1,0,INDEX(FaktorScheren,0,MATCH(ROUNDUP(I14,-2),MaxLaengen,1)))</f>
        <v>0</v>
      </c>
      <c r="AW14" s="119">
        <f t="shared" si="11"/>
        <v>0</v>
      </c>
      <c r="AX14" s="121">
        <f t="shared" si="12"/>
        <v>0</v>
      </c>
      <c r="AY14" s="119">
        <f>IF(OR(I14&lt;1,P14&lt;1),0,Preisfaktoren!$B$57/$AX14)</f>
        <v>0</v>
      </c>
      <c r="AZ14" s="122"/>
      <c r="BA14" s="119">
        <f>IF(I14&lt;1,0,Preisfaktoren!$C$58)</f>
        <v>0</v>
      </c>
      <c r="BB14" s="121" cm="1">
        <f t="array" ref="BB14">IF(I14&lt;1,0,INDEX(FaktorAbkanten,0,MATCH(ROUNDUP(I14,-2),MaxLaengen,1)))</f>
        <v>0</v>
      </c>
      <c r="BC14" s="124">
        <f t="shared" si="13"/>
        <v>0</v>
      </c>
      <c r="BD14" s="125">
        <f t="shared" si="14"/>
        <v>0</v>
      </c>
      <c r="BE14" s="124">
        <f>IF(OR(I14&lt;1,Q14&lt;1),0,Preisfaktoren!$B$58/$BD14)</f>
        <v>0</v>
      </c>
      <c r="BF14" s="126"/>
      <c r="BG14" s="124">
        <f>IF(I14&lt;1,0,Preisfaktoren!$C$59)</f>
        <v>0</v>
      </c>
      <c r="BH14" s="115" cm="1">
        <f t="array" ref="BH14">IF(I14&lt;1,0,INDEX(FaktorQuetschbug,0,MATCH(ROUNDUP(I14,-2),MaxLaengen,1)))</f>
        <v>0</v>
      </c>
      <c r="BI14" s="124">
        <f t="shared" si="15"/>
        <v>0</v>
      </c>
      <c r="BJ14" s="115">
        <f t="shared" si="16"/>
        <v>0</v>
      </c>
      <c r="BK14" s="124">
        <f>IF(OR(I14&lt;1,R14&lt;1),0,Preisfaktoren!$B$59/$BJ14)</f>
        <v>0</v>
      </c>
      <c r="BL14" s="126"/>
      <c r="BM14" s="124">
        <f>IF(I14&lt;1,0,Preisfaktoren!$C$60)</f>
        <v>0</v>
      </c>
      <c r="BN14" s="115" cm="1">
        <f t="array" ref="BN14">IF(I14&lt;1,0,INDEX(FaktorLoecher,0,MATCH(ROUNDUP(I14,-2),MaxLaengen,1)))</f>
        <v>0</v>
      </c>
      <c r="BO14" s="115">
        <f t="shared" si="17"/>
        <v>0</v>
      </c>
      <c r="BP14" s="124">
        <f t="shared" si="18"/>
        <v>0</v>
      </c>
      <c r="BQ14" s="115">
        <f t="shared" si="19"/>
        <v>0</v>
      </c>
      <c r="BR14" s="127">
        <f>IF(T14&lt;1,0,Preisfaktoren!$B$60/$BQ14)</f>
        <v>0</v>
      </c>
      <c r="BS14" s="126"/>
      <c r="BT14" s="124">
        <f>IF(I14&lt;1,0,Preisfaktoren!$C$61)</f>
        <v>0</v>
      </c>
      <c r="BU14" s="115" cm="1">
        <f t="array" ref="BU14">IF(I14&lt;1,0,INDEX(FaktorAusschnitte,0,MATCH(ROUNDUP(I14,-2),MaxLaengen,1)))</f>
        <v>0</v>
      </c>
      <c r="BV14" s="115">
        <f t="shared" si="28"/>
        <v>0</v>
      </c>
      <c r="BW14" s="124">
        <f t="shared" si="20"/>
        <v>0</v>
      </c>
      <c r="BX14" s="115">
        <f t="shared" si="21"/>
        <v>0</v>
      </c>
      <c r="BY14" s="124">
        <f>IF(U14&lt;1,0,Preisfaktoren!$B$61/$BX14)</f>
        <v>0</v>
      </c>
      <c r="BZ14" s="126"/>
      <c r="CA14" s="124">
        <f>IF(I14&lt;1,0,Preisfaktoren!$C$62)</f>
        <v>0</v>
      </c>
      <c r="CB14" s="115" cm="1">
        <f t="array" ref="CB14">IF(I14&lt;1,0,INDEX(FaktorBolzen,0,MATCH(ROUNDUP(I14,-2),MaxLaengen,1)))</f>
        <v>0</v>
      </c>
      <c r="CC14" s="124">
        <f t="shared" si="22"/>
        <v>0</v>
      </c>
      <c r="CD14" s="115">
        <f t="shared" si="23"/>
        <v>0</v>
      </c>
      <c r="CE14" s="124">
        <f>IF(S14&lt;1,0,Preisfaktoren!$B$62/$CD14)</f>
        <v>0</v>
      </c>
    </row>
    <row r="15" spans="1:83" ht="54" customHeight="1">
      <c r="A15" s="59"/>
      <c r="B15" s="60"/>
      <c r="C15" s="60"/>
      <c r="D15" s="64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1" t="str">
        <f t="shared" si="0"/>
        <v/>
      </c>
      <c r="AA15" s="62">
        <f t="shared" si="24"/>
        <v>0</v>
      </c>
      <c r="AC15" s="118">
        <f t="shared" si="1"/>
        <v>0</v>
      </c>
      <c r="AD15" s="119">
        <f t="shared" si="2"/>
        <v>0</v>
      </c>
      <c r="AE15" s="119">
        <f t="shared" si="25"/>
        <v>0</v>
      </c>
      <c r="AF15" s="120" t="e">
        <f>INDEX(Preisfaktoren!$B$21:$G$44,MATCH('Vue d’ensemble'!$F15,Preisfaktoren!$B$21:$B$44,0),2)</f>
        <v>#N/A</v>
      </c>
      <c r="AG15" s="121" t="e">
        <f>INDEX(Preisfaktoren!$B$21:$G$44,MATCH('Vue d’ensemble'!$F15,Preisfaktoren!$B$21:$B$44,0),6)</f>
        <v>#N/A</v>
      </c>
      <c r="AH15" s="120">
        <f t="shared" si="4"/>
        <v>0</v>
      </c>
      <c r="AI15" s="121">
        <f t="shared" si="5"/>
        <v>0</v>
      </c>
      <c r="AJ15" s="119">
        <f>IF(P15&lt;1,0,IF(I15&gt;3000,Preisfaktoren!$B$56*2/AI15,Preisfaktoren!$B$56/AI15))</f>
        <v>0</v>
      </c>
      <c r="AK15" s="122"/>
      <c r="AL15" s="118">
        <f t="shared" si="6"/>
        <v>0</v>
      </c>
      <c r="AM15" s="118">
        <f t="shared" si="7"/>
        <v>0</v>
      </c>
      <c r="AN15" s="121">
        <f t="shared" si="8"/>
        <v>0</v>
      </c>
      <c r="AO15" s="123">
        <f t="shared" si="9"/>
        <v>0</v>
      </c>
      <c r="AP15" s="119">
        <f>IFERROR(AO15*Preisfaktoren!$C$67/AM15*AL15,0)</f>
        <v>0</v>
      </c>
      <c r="AQ15" s="119">
        <f>IF($D$7="in Lagerliste",_xlfn.XLOOKUP($E$7,Preisfaktoren!$B$48:$B$49,Preisfaktoren!$C$48:$C$49,0,0,1),IF($D$7="auf Anfrage",$F$7/5,0))</f>
        <v>0</v>
      </c>
      <c r="AR15" s="119">
        <f t="shared" si="26"/>
        <v>0</v>
      </c>
      <c r="AS15" s="119">
        <f t="shared" si="27"/>
        <v>0</v>
      </c>
      <c r="AT15" s="122"/>
      <c r="AU15" s="119">
        <f>IF(I15&lt;1,0,Preisfaktoren!$C$57)</f>
        <v>0</v>
      </c>
      <c r="AV15" s="121" cm="1">
        <f t="array" ref="AV15">IF(I15&lt;1,0,INDEX(FaktorScheren,0,MATCH(ROUNDUP(I15,-2),MaxLaengen,1)))</f>
        <v>0</v>
      </c>
      <c r="AW15" s="119">
        <f t="shared" si="11"/>
        <v>0</v>
      </c>
      <c r="AX15" s="121">
        <f t="shared" si="12"/>
        <v>0</v>
      </c>
      <c r="AY15" s="119">
        <f>IF(OR(I15&lt;1,P15&lt;1),0,Preisfaktoren!$B$57/$AX15)</f>
        <v>0</v>
      </c>
      <c r="AZ15" s="122"/>
      <c r="BA15" s="119">
        <f>IF(I15&lt;1,0,Preisfaktoren!$C$58)</f>
        <v>0</v>
      </c>
      <c r="BB15" s="121" cm="1">
        <f t="array" ref="BB15">IF(I15&lt;1,0,INDEX(FaktorAbkanten,0,MATCH(ROUNDUP(I15,-2),MaxLaengen,1)))</f>
        <v>0</v>
      </c>
      <c r="BC15" s="124">
        <f t="shared" si="13"/>
        <v>0</v>
      </c>
      <c r="BD15" s="125">
        <f t="shared" si="14"/>
        <v>0</v>
      </c>
      <c r="BE15" s="124">
        <f>IF(OR(I15&lt;1,Q15&lt;1),0,Preisfaktoren!$B$58/$BD15)</f>
        <v>0</v>
      </c>
      <c r="BF15" s="126"/>
      <c r="BG15" s="124">
        <f>IF(I15&lt;1,0,Preisfaktoren!$C$59)</f>
        <v>0</v>
      </c>
      <c r="BH15" s="115" cm="1">
        <f t="array" ref="BH15">IF(I15&lt;1,0,INDEX(FaktorQuetschbug,0,MATCH(ROUNDUP(I15,-2),MaxLaengen,1)))</f>
        <v>0</v>
      </c>
      <c r="BI15" s="124">
        <f t="shared" si="15"/>
        <v>0</v>
      </c>
      <c r="BJ15" s="115">
        <f t="shared" si="16"/>
        <v>0</v>
      </c>
      <c r="BK15" s="124">
        <f>IF(OR(I15&lt;1,R15&lt;1),0,Preisfaktoren!$B$59/$BJ15)</f>
        <v>0</v>
      </c>
      <c r="BL15" s="126"/>
      <c r="BM15" s="124">
        <f>IF(I15&lt;1,0,Preisfaktoren!$C$60)</f>
        <v>0</v>
      </c>
      <c r="BN15" s="115" cm="1">
        <f t="array" ref="BN15">IF(I15&lt;1,0,INDEX(FaktorLoecher,0,MATCH(ROUNDUP(I15,-2),MaxLaengen,1)))</f>
        <v>0</v>
      </c>
      <c r="BO15" s="115">
        <f t="shared" si="17"/>
        <v>0</v>
      </c>
      <c r="BP15" s="124">
        <f t="shared" si="18"/>
        <v>0</v>
      </c>
      <c r="BQ15" s="115">
        <f t="shared" si="19"/>
        <v>0</v>
      </c>
      <c r="BR15" s="127">
        <f>IF(T15&lt;1,0,Preisfaktoren!$B$60/$BQ15)</f>
        <v>0</v>
      </c>
      <c r="BS15" s="126"/>
      <c r="BT15" s="124">
        <f>IF(I15&lt;1,0,Preisfaktoren!$C$61)</f>
        <v>0</v>
      </c>
      <c r="BU15" s="115" cm="1">
        <f t="array" ref="BU15">IF(I15&lt;1,0,INDEX(FaktorAusschnitte,0,MATCH(ROUNDUP(I15,-2),MaxLaengen,1)))</f>
        <v>0</v>
      </c>
      <c r="BV15" s="115">
        <f t="shared" si="28"/>
        <v>0</v>
      </c>
      <c r="BW15" s="124">
        <f t="shared" si="20"/>
        <v>0</v>
      </c>
      <c r="BX15" s="115">
        <f t="shared" si="21"/>
        <v>0</v>
      </c>
      <c r="BY15" s="124">
        <f>IF(U15&lt;1,0,Preisfaktoren!$B$61/$BX15)</f>
        <v>0</v>
      </c>
      <c r="BZ15" s="126"/>
      <c r="CA15" s="124">
        <f>IF(I15&lt;1,0,Preisfaktoren!$C$62)</f>
        <v>0</v>
      </c>
      <c r="CB15" s="115" cm="1">
        <f t="array" ref="CB15">IF(I15&lt;1,0,INDEX(FaktorBolzen,0,MATCH(ROUNDUP(I15,-2),MaxLaengen,1)))</f>
        <v>0</v>
      </c>
      <c r="CC15" s="124">
        <f t="shared" si="22"/>
        <v>0</v>
      </c>
      <c r="CD15" s="115">
        <f t="shared" si="23"/>
        <v>0</v>
      </c>
      <c r="CE15" s="124">
        <f>IF(S15&lt;1,0,Preisfaktoren!$B$62/$CD15)</f>
        <v>0</v>
      </c>
    </row>
    <row r="16" spans="1:83" ht="54" customHeight="1">
      <c r="A16" s="59"/>
      <c r="B16" s="60"/>
      <c r="C16" s="60"/>
      <c r="D16" s="64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1" t="str">
        <f t="shared" si="0"/>
        <v/>
      </c>
      <c r="AA16" s="62">
        <f t="shared" si="24"/>
        <v>0</v>
      </c>
      <c r="AC16" s="118">
        <f t="shared" si="1"/>
        <v>0</v>
      </c>
      <c r="AD16" s="119">
        <f t="shared" si="2"/>
        <v>0</v>
      </c>
      <c r="AE16" s="119">
        <f t="shared" si="25"/>
        <v>0</v>
      </c>
      <c r="AF16" s="120" t="e">
        <f>INDEX(Preisfaktoren!$B$21:$G$44,MATCH('Vue d’ensemble'!$F16,Preisfaktoren!$B$21:$B$44,0),2)</f>
        <v>#N/A</v>
      </c>
      <c r="AG16" s="121" t="e">
        <f>INDEX(Preisfaktoren!$B$21:$G$44,MATCH('Vue d’ensemble'!$F16,Preisfaktoren!$B$21:$B$44,0),6)</f>
        <v>#N/A</v>
      </c>
      <c r="AH16" s="120">
        <f t="shared" si="4"/>
        <v>0</v>
      </c>
      <c r="AI16" s="121">
        <f t="shared" si="5"/>
        <v>0</v>
      </c>
      <c r="AJ16" s="119">
        <f>IF(P16&lt;1,0,IF(I16&gt;3000,Preisfaktoren!$B$56*2/AI16,Preisfaktoren!$B$56/AI16))</f>
        <v>0</v>
      </c>
      <c r="AK16" s="122"/>
      <c r="AL16" s="118">
        <f t="shared" si="6"/>
        <v>0</v>
      </c>
      <c r="AM16" s="118">
        <f t="shared" si="7"/>
        <v>0</v>
      </c>
      <c r="AN16" s="121">
        <f t="shared" si="8"/>
        <v>0</v>
      </c>
      <c r="AO16" s="123">
        <f t="shared" si="9"/>
        <v>0</v>
      </c>
      <c r="AP16" s="119">
        <f>IFERROR(AO16*Preisfaktoren!$C$67/AM16*AL16,0)</f>
        <v>0</v>
      </c>
      <c r="AQ16" s="119">
        <f>IF($D$7="in Lagerliste",_xlfn.XLOOKUP($E$7,Preisfaktoren!$B$48:$B$49,Preisfaktoren!$C$48:$C$49,0,0,1),IF($D$7="auf Anfrage",$F$7/5,0))</f>
        <v>0</v>
      </c>
      <c r="AR16" s="119">
        <f t="shared" si="26"/>
        <v>0</v>
      </c>
      <c r="AS16" s="119">
        <f t="shared" si="27"/>
        <v>0</v>
      </c>
      <c r="AT16" s="122"/>
      <c r="AU16" s="119">
        <f>IF(I16&lt;1,0,Preisfaktoren!$C$57)</f>
        <v>0</v>
      </c>
      <c r="AV16" s="121" cm="1">
        <f t="array" ref="AV16">IF(I16&lt;1,0,INDEX(FaktorScheren,0,MATCH(ROUNDUP(I16,-2),MaxLaengen,1)))</f>
        <v>0</v>
      </c>
      <c r="AW16" s="119">
        <f t="shared" si="11"/>
        <v>0</v>
      </c>
      <c r="AX16" s="121">
        <f t="shared" si="12"/>
        <v>0</v>
      </c>
      <c r="AY16" s="119">
        <f>IF(OR(I16&lt;1,P16&lt;1),0,Preisfaktoren!$B$57/$AX16)</f>
        <v>0</v>
      </c>
      <c r="AZ16" s="122"/>
      <c r="BA16" s="119">
        <f>IF(I16&lt;1,0,Preisfaktoren!$C$58)</f>
        <v>0</v>
      </c>
      <c r="BB16" s="121" cm="1">
        <f t="array" ref="BB16">IF(I16&lt;1,0,INDEX(FaktorAbkanten,0,MATCH(ROUNDUP(I16,-2),MaxLaengen,1)))</f>
        <v>0</v>
      </c>
      <c r="BC16" s="124">
        <f t="shared" si="13"/>
        <v>0</v>
      </c>
      <c r="BD16" s="125">
        <f t="shared" si="14"/>
        <v>0</v>
      </c>
      <c r="BE16" s="124">
        <f>IF(OR(I16&lt;1,Q16&lt;1),0,Preisfaktoren!$B$58/$BD16)</f>
        <v>0</v>
      </c>
      <c r="BF16" s="126"/>
      <c r="BG16" s="124">
        <f>IF(I16&lt;1,0,Preisfaktoren!$C$59)</f>
        <v>0</v>
      </c>
      <c r="BH16" s="115" cm="1">
        <f t="array" ref="BH16">IF(I16&lt;1,0,INDEX(FaktorQuetschbug,0,MATCH(ROUNDUP(I16,-2),MaxLaengen,1)))</f>
        <v>0</v>
      </c>
      <c r="BI16" s="124">
        <f t="shared" si="15"/>
        <v>0</v>
      </c>
      <c r="BJ16" s="115">
        <f t="shared" si="16"/>
        <v>0</v>
      </c>
      <c r="BK16" s="124">
        <f>IF(OR(I16&lt;1,R16&lt;1),0,Preisfaktoren!$B$59/$BJ16)</f>
        <v>0</v>
      </c>
      <c r="BL16" s="126"/>
      <c r="BM16" s="124">
        <f>IF(I16&lt;1,0,Preisfaktoren!$C$60)</f>
        <v>0</v>
      </c>
      <c r="BN16" s="115" cm="1">
        <f t="array" ref="BN16">IF(I16&lt;1,0,INDEX(FaktorLoecher,0,MATCH(ROUNDUP(I16,-2),MaxLaengen,1)))</f>
        <v>0</v>
      </c>
      <c r="BO16" s="115">
        <f t="shared" si="17"/>
        <v>0</v>
      </c>
      <c r="BP16" s="124">
        <f t="shared" si="18"/>
        <v>0</v>
      </c>
      <c r="BQ16" s="115">
        <f t="shared" si="19"/>
        <v>0</v>
      </c>
      <c r="BR16" s="127">
        <f>IF(T16&lt;1,0,Preisfaktoren!$B$60/$BQ16)</f>
        <v>0</v>
      </c>
      <c r="BS16" s="126"/>
      <c r="BT16" s="124">
        <f>IF(I16&lt;1,0,Preisfaktoren!$C$61)</f>
        <v>0</v>
      </c>
      <c r="BU16" s="115" cm="1">
        <f t="array" ref="BU16">IF(I16&lt;1,0,INDEX(FaktorAusschnitte,0,MATCH(ROUNDUP(I16,-2),MaxLaengen,1)))</f>
        <v>0</v>
      </c>
      <c r="BV16" s="115">
        <f t="shared" si="28"/>
        <v>0</v>
      </c>
      <c r="BW16" s="124">
        <f t="shared" si="20"/>
        <v>0</v>
      </c>
      <c r="BX16" s="115">
        <f t="shared" si="21"/>
        <v>0</v>
      </c>
      <c r="BY16" s="124">
        <f>IF(U16&lt;1,0,Preisfaktoren!$B$61/$BX16)</f>
        <v>0</v>
      </c>
      <c r="BZ16" s="126"/>
      <c r="CA16" s="124">
        <f>IF(I16&lt;1,0,Preisfaktoren!$C$62)</f>
        <v>0</v>
      </c>
      <c r="CB16" s="115" cm="1">
        <f t="array" ref="CB16">IF(I16&lt;1,0,INDEX(FaktorBolzen,0,MATCH(ROUNDUP(I16,-2),MaxLaengen,1)))</f>
        <v>0</v>
      </c>
      <c r="CC16" s="124">
        <f t="shared" si="22"/>
        <v>0</v>
      </c>
      <c r="CD16" s="115">
        <f t="shared" si="23"/>
        <v>0</v>
      </c>
      <c r="CE16" s="124">
        <f>IF(S16&lt;1,0,Preisfaktoren!$B$62/$CD16)</f>
        <v>0</v>
      </c>
    </row>
    <row r="17" spans="1:83" ht="54" customHeight="1">
      <c r="A17" s="59"/>
      <c r="B17" s="60"/>
      <c r="C17" s="60"/>
      <c r="D17" s="64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1" t="str">
        <f t="shared" si="0"/>
        <v/>
      </c>
      <c r="AA17" s="62">
        <f t="shared" si="24"/>
        <v>0</v>
      </c>
      <c r="AC17" s="118">
        <f t="shared" si="1"/>
        <v>0</v>
      </c>
      <c r="AD17" s="119">
        <f t="shared" si="2"/>
        <v>0</v>
      </c>
      <c r="AE17" s="119">
        <f t="shared" si="25"/>
        <v>0</v>
      </c>
      <c r="AF17" s="120" t="e">
        <f>INDEX(Preisfaktoren!$B$21:$G$44,MATCH('Vue d’ensemble'!$F17,Preisfaktoren!$B$21:$B$44,0),2)</f>
        <v>#N/A</v>
      </c>
      <c r="AG17" s="121" t="e">
        <f>INDEX(Preisfaktoren!$B$21:$G$44,MATCH('Vue d’ensemble'!$F17,Preisfaktoren!$B$21:$B$44,0),6)</f>
        <v>#N/A</v>
      </c>
      <c r="AH17" s="120">
        <f t="shared" si="4"/>
        <v>0</v>
      </c>
      <c r="AI17" s="121">
        <f t="shared" si="5"/>
        <v>0</v>
      </c>
      <c r="AJ17" s="119">
        <f>IF(P17&lt;1,0,IF(I17&gt;3000,Preisfaktoren!$B$56*2/AI17,Preisfaktoren!$B$56/AI17))</f>
        <v>0</v>
      </c>
      <c r="AK17" s="122"/>
      <c r="AL17" s="118">
        <f t="shared" si="6"/>
        <v>0</v>
      </c>
      <c r="AM17" s="118">
        <f t="shared" si="7"/>
        <v>0</v>
      </c>
      <c r="AN17" s="121">
        <f t="shared" si="8"/>
        <v>0</v>
      </c>
      <c r="AO17" s="123">
        <f t="shared" si="9"/>
        <v>0</v>
      </c>
      <c r="AP17" s="119">
        <f>IFERROR(AO17*Preisfaktoren!$C$67/AM17*AL17,0)</f>
        <v>0</v>
      </c>
      <c r="AQ17" s="119">
        <f>IF($D$7="in Lagerliste",_xlfn.XLOOKUP($E$7,Preisfaktoren!$B$48:$B$49,Preisfaktoren!$C$48:$C$49,0,0,1),IF($D$7="auf Anfrage",$F$7/5,0))</f>
        <v>0</v>
      </c>
      <c r="AR17" s="119">
        <f t="shared" si="26"/>
        <v>0</v>
      </c>
      <c r="AS17" s="119">
        <f t="shared" si="27"/>
        <v>0</v>
      </c>
      <c r="AT17" s="122"/>
      <c r="AU17" s="119">
        <f>IF(I17&lt;1,0,Preisfaktoren!$C$57)</f>
        <v>0</v>
      </c>
      <c r="AV17" s="121" cm="1">
        <f t="array" ref="AV17">IF(I17&lt;1,0,INDEX(FaktorScheren,0,MATCH(ROUNDUP(I17,-2),MaxLaengen,1)))</f>
        <v>0</v>
      </c>
      <c r="AW17" s="119">
        <f t="shared" si="11"/>
        <v>0</v>
      </c>
      <c r="AX17" s="121">
        <f t="shared" si="12"/>
        <v>0</v>
      </c>
      <c r="AY17" s="119">
        <f>IF(OR(I17&lt;1,P17&lt;1),0,Preisfaktoren!$B$57/$AX17)</f>
        <v>0</v>
      </c>
      <c r="AZ17" s="122"/>
      <c r="BA17" s="119">
        <f>IF(I17&lt;1,0,Preisfaktoren!$C$58)</f>
        <v>0</v>
      </c>
      <c r="BB17" s="121" cm="1">
        <f t="array" ref="BB17">IF(I17&lt;1,0,INDEX(FaktorAbkanten,0,MATCH(ROUNDUP(I17,-2),MaxLaengen,1)))</f>
        <v>0</v>
      </c>
      <c r="BC17" s="124">
        <f t="shared" si="13"/>
        <v>0</v>
      </c>
      <c r="BD17" s="125">
        <f t="shared" si="14"/>
        <v>0</v>
      </c>
      <c r="BE17" s="124">
        <f>IF(OR(I17&lt;1,Q17&lt;1),0,Preisfaktoren!$B$58/$BD17)</f>
        <v>0</v>
      </c>
      <c r="BF17" s="126"/>
      <c r="BG17" s="124">
        <f>IF(I17&lt;1,0,Preisfaktoren!$C$59)</f>
        <v>0</v>
      </c>
      <c r="BH17" s="115" cm="1">
        <f t="array" ref="BH17">IF(I17&lt;1,0,INDEX(FaktorQuetschbug,0,MATCH(ROUNDUP(I17,-2),MaxLaengen,1)))</f>
        <v>0</v>
      </c>
      <c r="BI17" s="124">
        <f t="shared" si="15"/>
        <v>0</v>
      </c>
      <c r="BJ17" s="115">
        <f t="shared" si="16"/>
        <v>0</v>
      </c>
      <c r="BK17" s="124">
        <f>IF(OR(I17&lt;1,R17&lt;1),0,Preisfaktoren!$B$59/$BJ17)</f>
        <v>0</v>
      </c>
      <c r="BL17" s="126"/>
      <c r="BM17" s="124">
        <f>IF(I17&lt;1,0,Preisfaktoren!$C$60)</f>
        <v>0</v>
      </c>
      <c r="BN17" s="115" cm="1">
        <f t="array" ref="BN17">IF(I17&lt;1,0,INDEX(FaktorLoecher,0,MATCH(ROUNDUP(I17,-2),MaxLaengen,1)))</f>
        <v>0</v>
      </c>
      <c r="BO17" s="115">
        <f t="shared" si="17"/>
        <v>0</v>
      </c>
      <c r="BP17" s="124">
        <f t="shared" si="18"/>
        <v>0</v>
      </c>
      <c r="BQ17" s="115">
        <f t="shared" si="19"/>
        <v>0</v>
      </c>
      <c r="BR17" s="127">
        <f>IF(T17&lt;1,0,Preisfaktoren!$B$60/$BQ17)</f>
        <v>0</v>
      </c>
      <c r="BS17" s="126"/>
      <c r="BT17" s="124">
        <f>IF(I17&lt;1,0,Preisfaktoren!$C$61)</f>
        <v>0</v>
      </c>
      <c r="BU17" s="115" cm="1">
        <f t="array" ref="BU17">IF(I17&lt;1,0,INDEX(FaktorAusschnitte,0,MATCH(ROUNDUP(I17,-2),MaxLaengen,1)))</f>
        <v>0</v>
      </c>
      <c r="BV17" s="115">
        <f t="shared" si="28"/>
        <v>0</v>
      </c>
      <c r="BW17" s="124">
        <f t="shared" si="20"/>
        <v>0</v>
      </c>
      <c r="BX17" s="115">
        <f t="shared" si="21"/>
        <v>0</v>
      </c>
      <c r="BY17" s="124">
        <f>IF(U17&lt;1,0,Preisfaktoren!$B$61/$BX17)</f>
        <v>0</v>
      </c>
      <c r="BZ17" s="126"/>
      <c r="CA17" s="124">
        <f>IF(I17&lt;1,0,Preisfaktoren!$C$62)</f>
        <v>0</v>
      </c>
      <c r="CB17" s="115" cm="1">
        <f t="array" ref="CB17">IF(I17&lt;1,0,INDEX(FaktorBolzen,0,MATCH(ROUNDUP(I17,-2),MaxLaengen,1)))</f>
        <v>0</v>
      </c>
      <c r="CC17" s="124">
        <f t="shared" si="22"/>
        <v>0</v>
      </c>
      <c r="CD17" s="115">
        <f t="shared" si="23"/>
        <v>0</v>
      </c>
      <c r="CE17" s="124">
        <f>IF(S17&lt;1,0,Preisfaktoren!$B$62/$CD17)</f>
        <v>0</v>
      </c>
    </row>
    <row r="18" spans="1:83" ht="54" customHeight="1">
      <c r="A18" s="59"/>
      <c r="B18" s="60"/>
      <c r="C18" s="60"/>
      <c r="D18" s="64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1" t="str">
        <f t="shared" si="0"/>
        <v/>
      </c>
      <c r="AA18" s="62">
        <f t="shared" si="24"/>
        <v>0</v>
      </c>
      <c r="AC18" s="118">
        <f t="shared" si="1"/>
        <v>0</v>
      </c>
      <c r="AD18" s="119">
        <f t="shared" si="2"/>
        <v>0</v>
      </c>
      <c r="AE18" s="119">
        <f t="shared" si="25"/>
        <v>0</v>
      </c>
      <c r="AF18" s="120" t="e">
        <f>INDEX(Preisfaktoren!$B$21:$G$44,MATCH('Vue d’ensemble'!$F18,Preisfaktoren!$B$21:$B$44,0),2)</f>
        <v>#N/A</v>
      </c>
      <c r="AG18" s="121" t="e">
        <f>INDEX(Preisfaktoren!$B$21:$G$44,MATCH('Vue d’ensemble'!$F18,Preisfaktoren!$B$21:$B$44,0),6)</f>
        <v>#N/A</v>
      </c>
      <c r="AH18" s="120">
        <f t="shared" si="4"/>
        <v>0</v>
      </c>
      <c r="AI18" s="121">
        <f t="shared" si="5"/>
        <v>0</v>
      </c>
      <c r="AJ18" s="119">
        <f>IF(P18&lt;1,0,IF(I18&gt;3000,Preisfaktoren!$B$56*2/AI18,Preisfaktoren!$B$56/AI18))</f>
        <v>0</v>
      </c>
      <c r="AK18" s="122"/>
      <c r="AL18" s="118">
        <f t="shared" si="6"/>
        <v>0</v>
      </c>
      <c r="AM18" s="118">
        <f t="shared" si="7"/>
        <v>0</v>
      </c>
      <c r="AN18" s="121">
        <f t="shared" si="8"/>
        <v>0</v>
      </c>
      <c r="AO18" s="123">
        <f t="shared" si="9"/>
        <v>0</v>
      </c>
      <c r="AP18" s="119">
        <f>IFERROR(AO18*Preisfaktoren!$C$67/AM18*AL18,0)</f>
        <v>0</v>
      </c>
      <c r="AQ18" s="119">
        <f>IF($D$7="in Lagerliste",_xlfn.XLOOKUP($E$7,Preisfaktoren!$B$48:$B$49,Preisfaktoren!$C$48:$C$49,0,0,1),IF($D$7="auf Anfrage",$F$7/5,0))</f>
        <v>0</v>
      </c>
      <c r="AR18" s="119">
        <f t="shared" si="26"/>
        <v>0</v>
      </c>
      <c r="AS18" s="119">
        <f t="shared" si="27"/>
        <v>0</v>
      </c>
      <c r="AT18" s="122"/>
      <c r="AU18" s="119">
        <f>IF(I18&lt;1,0,Preisfaktoren!$C$57)</f>
        <v>0</v>
      </c>
      <c r="AV18" s="121" cm="1">
        <f t="array" ref="AV18">IF(I18&lt;1,0,INDEX(FaktorScheren,0,MATCH(ROUNDUP(I18,-2),MaxLaengen,1)))</f>
        <v>0</v>
      </c>
      <c r="AW18" s="119">
        <f t="shared" si="11"/>
        <v>0</v>
      </c>
      <c r="AX18" s="121">
        <f t="shared" si="12"/>
        <v>0</v>
      </c>
      <c r="AY18" s="119">
        <f>IF(OR(I18&lt;1,P18&lt;1),0,Preisfaktoren!$B$57/$AX18)</f>
        <v>0</v>
      </c>
      <c r="AZ18" s="122"/>
      <c r="BA18" s="119">
        <f>IF(I18&lt;1,0,Preisfaktoren!$C$58)</f>
        <v>0</v>
      </c>
      <c r="BB18" s="121" cm="1">
        <f t="array" ref="BB18">IF(I18&lt;1,0,INDEX(FaktorAbkanten,0,MATCH(ROUNDUP(I18,-2),MaxLaengen,1)))</f>
        <v>0</v>
      </c>
      <c r="BC18" s="124">
        <f t="shared" si="13"/>
        <v>0</v>
      </c>
      <c r="BD18" s="125">
        <f t="shared" si="14"/>
        <v>0</v>
      </c>
      <c r="BE18" s="124">
        <f>IF(OR(I18&lt;1,Q18&lt;1),0,Preisfaktoren!$B$58/$BD18)</f>
        <v>0</v>
      </c>
      <c r="BF18" s="126"/>
      <c r="BG18" s="124">
        <f>IF(I18&lt;1,0,Preisfaktoren!$C$59)</f>
        <v>0</v>
      </c>
      <c r="BH18" s="115" cm="1">
        <f t="array" ref="BH18">IF(I18&lt;1,0,INDEX(FaktorQuetschbug,0,MATCH(ROUNDUP(I18,-2),MaxLaengen,1)))</f>
        <v>0</v>
      </c>
      <c r="BI18" s="124">
        <f t="shared" si="15"/>
        <v>0</v>
      </c>
      <c r="BJ18" s="115">
        <f t="shared" si="16"/>
        <v>0</v>
      </c>
      <c r="BK18" s="124">
        <f>IF(OR(I18&lt;1,R18&lt;1),0,Preisfaktoren!$B$59/$BJ18)</f>
        <v>0</v>
      </c>
      <c r="BL18" s="126"/>
      <c r="BM18" s="124">
        <f>IF(I18&lt;1,0,Preisfaktoren!$C$60)</f>
        <v>0</v>
      </c>
      <c r="BN18" s="115" cm="1">
        <f t="array" ref="BN18">IF(I18&lt;1,0,INDEX(FaktorLoecher,0,MATCH(ROUNDUP(I18,-2),MaxLaengen,1)))</f>
        <v>0</v>
      </c>
      <c r="BO18" s="115">
        <f t="shared" si="17"/>
        <v>0</v>
      </c>
      <c r="BP18" s="124">
        <f t="shared" si="18"/>
        <v>0</v>
      </c>
      <c r="BQ18" s="115">
        <f t="shared" si="19"/>
        <v>0</v>
      </c>
      <c r="BR18" s="127">
        <f>IF(T18&lt;1,0,Preisfaktoren!$B$60/$BQ18)</f>
        <v>0</v>
      </c>
      <c r="BS18" s="126"/>
      <c r="BT18" s="124">
        <f>IF(I18&lt;1,0,Preisfaktoren!$C$61)</f>
        <v>0</v>
      </c>
      <c r="BU18" s="115" cm="1">
        <f t="array" ref="BU18">IF(I18&lt;1,0,INDEX(FaktorAusschnitte,0,MATCH(ROUNDUP(I18,-2),MaxLaengen,1)))</f>
        <v>0</v>
      </c>
      <c r="BV18" s="115">
        <f t="shared" si="28"/>
        <v>0</v>
      </c>
      <c r="BW18" s="124">
        <f t="shared" si="20"/>
        <v>0</v>
      </c>
      <c r="BX18" s="115">
        <f t="shared" si="21"/>
        <v>0</v>
      </c>
      <c r="BY18" s="124">
        <f>IF(U18&lt;1,0,Preisfaktoren!$B$61/$BX18)</f>
        <v>0</v>
      </c>
      <c r="BZ18" s="126"/>
      <c r="CA18" s="124">
        <f>IF(I18&lt;1,0,Preisfaktoren!$C$62)</f>
        <v>0</v>
      </c>
      <c r="CB18" s="115" cm="1">
        <f t="array" ref="CB18">IF(I18&lt;1,0,INDEX(FaktorBolzen,0,MATCH(ROUNDUP(I18,-2),MaxLaengen,1)))</f>
        <v>0</v>
      </c>
      <c r="CC18" s="124">
        <f t="shared" si="22"/>
        <v>0</v>
      </c>
      <c r="CD18" s="115">
        <f t="shared" si="23"/>
        <v>0</v>
      </c>
      <c r="CE18" s="124">
        <f>IF(S18&lt;1,0,Preisfaktoren!$B$62/$CD18)</f>
        <v>0</v>
      </c>
    </row>
    <row r="19" spans="1:83" ht="54" customHeight="1">
      <c r="A19" s="59"/>
      <c r="B19" s="60"/>
      <c r="C19" s="60"/>
      <c r="D19" s="64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1" t="str">
        <f t="shared" si="0"/>
        <v/>
      </c>
      <c r="AA19" s="62">
        <f t="shared" si="24"/>
        <v>0</v>
      </c>
      <c r="AC19" s="118">
        <f t="shared" si="1"/>
        <v>0</v>
      </c>
      <c r="AD19" s="119">
        <f t="shared" si="2"/>
        <v>0</v>
      </c>
      <c r="AE19" s="119">
        <f t="shared" si="25"/>
        <v>0</v>
      </c>
      <c r="AF19" s="120" t="e">
        <f>INDEX(Preisfaktoren!$B$21:$G$44,MATCH('Vue d’ensemble'!$F19,Preisfaktoren!$B$21:$B$44,0),2)</f>
        <v>#N/A</v>
      </c>
      <c r="AG19" s="121" t="e">
        <f>INDEX(Preisfaktoren!$B$21:$G$44,MATCH('Vue d’ensemble'!$F19,Preisfaktoren!$B$21:$B$44,0),6)</f>
        <v>#N/A</v>
      </c>
      <c r="AH19" s="120">
        <f t="shared" si="4"/>
        <v>0</v>
      </c>
      <c r="AI19" s="121">
        <f t="shared" si="5"/>
        <v>0</v>
      </c>
      <c r="AJ19" s="119">
        <f>IF(P19&lt;1,0,IF(I19&gt;3000,Preisfaktoren!$B$56*2/AI19,Preisfaktoren!$B$56/AI19))</f>
        <v>0</v>
      </c>
      <c r="AK19" s="122"/>
      <c r="AL19" s="118">
        <f t="shared" si="6"/>
        <v>0</v>
      </c>
      <c r="AM19" s="118">
        <f t="shared" si="7"/>
        <v>0</v>
      </c>
      <c r="AN19" s="121">
        <f t="shared" si="8"/>
        <v>0</v>
      </c>
      <c r="AO19" s="123">
        <f t="shared" si="9"/>
        <v>0</v>
      </c>
      <c r="AP19" s="119">
        <f>IFERROR(AO19*Preisfaktoren!$C$67/AM19*AL19,0)</f>
        <v>0</v>
      </c>
      <c r="AQ19" s="119">
        <f>IF($D$7="in Lagerliste",_xlfn.XLOOKUP($E$7,Preisfaktoren!$B$48:$B$49,Preisfaktoren!$C$48:$C$49,0,0,1),IF($D$7="auf Anfrage",$F$7/5,0))</f>
        <v>0</v>
      </c>
      <c r="AR19" s="119">
        <f t="shared" si="26"/>
        <v>0</v>
      </c>
      <c r="AS19" s="119">
        <f t="shared" si="27"/>
        <v>0</v>
      </c>
      <c r="AT19" s="122"/>
      <c r="AU19" s="119">
        <f>IF(I19&lt;1,0,Preisfaktoren!$C$57)</f>
        <v>0</v>
      </c>
      <c r="AV19" s="121" cm="1">
        <f t="array" ref="AV19">IF(I19&lt;1,0,INDEX(FaktorScheren,0,MATCH(ROUNDUP(I19,-2),MaxLaengen,1)))</f>
        <v>0</v>
      </c>
      <c r="AW19" s="119">
        <f t="shared" si="11"/>
        <v>0</v>
      </c>
      <c r="AX19" s="121">
        <f t="shared" si="12"/>
        <v>0</v>
      </c>
      <c r="AY19" s="119">
        <f>IF(OR(I19&lt;1,P19&lt;1),0,Preisfaktoren!$B$57/$AX19)</f>
        <v>0</v>
      </c>
      <c r="AZ19" s="122"/>
      <c r="BA19" s="119">
        <f>IF(I19&lt;1,0,Preisfaktoren!$C$58)</f>
        <v>0</v>
      </c>
      <c r="BB19" s="121" cm="1">
        <f t="array" ref="BB19">IF(I19&lt;1,0,INDEX(FaktorAbkanten,0,MATCH(ROUNDUP(I19,-2),MaxLaengen,1)))</f>
        <v>0</v>
      </c>
      <c r="BC19" s="124">
        <f t="shared" si="13"/>
        <v>0</v>
      </c>
      <c r="BD19" s="125">
        <f t="shared" si="14"/>
        <v>0</v>
      </c>
      <c r="BE19" s="124">
        <f>IF(OR(I19&lt;1,Q19&lt;1),0,Preisfaktoren!$B$58/$BD19)</f>
        <v>0</v>
      </c>
      <c r="BF19" s="126"/>
      <c r="BG19" s="124">
        <f>IF(I19&lt;1,0,Preisfaktoren!$C$59)</f>
        <v>0</v>
      </c>
      <c r="BH19" s="115" cm="1">
        <f t="array" ref="BH19">IF(I19&lt;1,0,INDEX(FaktorQuetschbug,0,MATCH(ROUNDUP(I19,-2),MaxLaengen,1)))</f>
        <v>0</v>
      </c>
      <c r="BI19" s="124">
        <f t="shared" si="15"/>
        <v>0</v>
      </c>
      <c r="BJ19" s="115">
        <f t="shared" si="16"/>
        <v>0</v>
      </c>
      <c r="BK19" s="124">
        <f>IF(OR(I19&lt;1,R19&lt;1),0,Preisfaktoren!$B$59/$BJ19)</f>
        <v>0</v>
      </c>
      <c r="BL19" s="126"/>
      <c r="BM19" s="124">
        <f>IF(I19&lt;1,0,Preisfaktoren!$C$60)</f>
        <v>0</v>
      </c>
      <c r="BN19" s="115" cm="1">
        <f t="array" ref="BN19">IF(I19&lt;1,0,INDEX(FaktorLoecher,0,MATCH(ROUNDUP(I19,-2),MaxLaengen,1)))</f>
        <v>0</v>
      </c>
      <c r="BO19" s="115">
        <f t="shared" si="17"/>
        <v>0</v>
      </c>
      <c r="BP19" s="124">
        <f t="shared" si="18"/>
        <v>0</v>
      </c>
      <c r="BQ19" s="115">
        <f t="shared" si="19"/>
        <v>0</v>
      </c>
      <c r="BR19" s="127">
        <f>IF(T19&lt;1,0,Preisfaktoren!$B$60/$BQ19)</f>
        <v>0</v>
      </c>
      <c r="BS19" s="126"/>
      <c r="BT19" s="124">
        <f>IF(I19&lt;1,0,Preisfaktoren!$C$61)</f>
        <v>0</v>
      </c>
      <c r="BU19" s="115" cm="1">
        <f t="array" ref="BU19">IF(I19&lt;1,0,INDEX(FaktorAusschnitte,0,MATCH(ROUNDUP(I19,-2),MaxLaengen,1)))</f>
        <v>0</v>
      </c>
      <c r="BV19" s="115">
        <f t="shared" si="28"/>
        <v>0</v>
      </c>
      <c r="BW19" s="124">
        <f t="shared" si="20"/>
        <v>0</v>
      </c>
      <c r="BX19" s="115">
        <f t="shared" si="21"/>
        <v>0</v>
      </c>
      <c r="BY19" s="124">
        <f>IF(U19&lt;1,0,Preisfaktoren!$B$61/$BX19)</f>
        <v>0</v>
      </c>
      <c r="BZ19" s="126"/>
      <c r="CA19" s="124">
        <f>IF(I19&lt;1,0,Preisfaktoren!$C$62)</f>
        <v>0</v>
      </c>
      <c r="CB19" s="115" cm="1">
        <f t="array" ref="CB19">IF(I19&lt;1,0,INDEX(FaktorBolzen,0,MATCH(ROUNDUP(I19,-2),MaxLaengen,1)))</f>
        <v>0</v>
      </c>
      <c r="CC19" s="124">
        <f t="shared" si="22"/>
        <v>0</v>
      </c>
      <c r="CD19" s="115">
        <f t="shared" si="23"/>
        <v>0</v>
      </c>
      <c r="CE19" s="124">
        <f>IF(S19&lt;1,0,Preisfaktoren!$B$62/$CD19)</f>
        <v>0</v>
      </c>
    </row>
    <row r="20" spans="1:83" ht="54" customHeight="1">
      <c r="A20" s="59"/>
      <c r="B20" s="60"/>
      <c r="C20" s="60"/>
      <c r="D20" s="64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1" t="str">
        <f t="shared" si="0"/>
        <v/>
      </c>
      <c r="AA20" s="62">
        <f t="shared" si="24"/>
        <v>0</v>
      </c>
      <c r="AC20" s="118">
        <f t="shared" si="1"/>
        <v>0</v>
      </c>
      <c r="AD20" s="119">
        <f t="shared" si="2"/>
        <v>0</v>
      </c>
      <c r="AE20" s="119">
        <f t="shared" si="25"/>
        <v>0</v>
      </c>
      <c r="AF20" s="120" t="e">
        <f>INDEX(Preisfaktoren!$B$21:$G$44,MATCH('Vue d’ensemble'!$F20,Preisfaktoren!$B$21:$B$44,0),2)</f>
        <v>#N/A</v>
      </c>
      <c r="AG20" s="121" t="e">
        <f>INDEX(Preisfaktoren!$B$21:$G$44,MATCH('Vue d’ensemble'!$F20,Preisfaktoren!$B$21:$B$44,0),6)</f>
        <v>#N/A</v>
      </c>
      <c r="AH20" s="120">
        <f t="shared" si="4"/>
        <v>0</v>
      </c>
      <c r="AI20" s="121">
        <f t="shared" si="5"/>
        <v>0</v>
      </c>
      <c r="AJ20" s="119">
        <f>IF(P20&lt;1,0,IF(I20&gt;3000,Preisfaktoren!$B$56*2/AI20,Preisfaktoren!$B$56/AI20))</f>
        <v>0</v>
      </c>
      <c r="AK20" s="122"/>
      <c r="AL20" s="118">
        <f t="shared" si="6"/>
        <v>0</v>
      </c>
      <c r="AM20" s="118">
        <f t="shared" si="7"/>
        <v>0</v>
      </c>
      <c r="AN20" s="121">
        <f t="shared" si="8"/>
        <v>0</v>
      </c>
      <c r="AO20" s="123">
        <f t="shared" si="9"/>
        <v>0</v>
      </c>
      <c r="AP20" s="119">
        <f>IFERROR(AO20*Preisfaktoren!$C$67/AM20*AL20,0)</f>
        <v>0</v>
      </c>
      <c r="AQ20" s="119">
        <f>IF($D$7="in Lagerliste",_xlfn.XLOOKUP($E$7,Preisfaktoren!$B$48:$B$49,Preisfaktoren!$C$48:$C$49,0,0,1),IF($D$7="auf Anfrage",$F$7/5,0))</f>
        <v>0</v>
      </c>
      <c r="AR20" s="119">
        <f t="shared" si="26"/>
        <v>0</v>
      </c>
      <c r="AS20" s="119">
        <f t="shared" si="27"/>
        <v>0</v>
      </c>
      <c r="AT20" s="122"/>
      <c r="AU20" s="119">
        <f>IF(I20&lt;1,0,Preisfaktoren!$C$57)</f>
        <v>0</v>
      </c>
      <c r="AV20" s="121" cm="1">
        <f t="array" ref="AV20">IF(I20&lt;1,0,INDEX(FaktorScheren,0,MATCH(ROUNDUP(I20,-2),MaxLaengen,1)))</f>
        <v>0</v>
      </c>
      <c r="AW20" s="119">
        <f t="shared" si="11"/>
        <v>0</v>
      </c>
      <c r="AX20" s="121">
        <f t="shared" si="12"/>
        <v>0</v>
      </c>
      <c r="AY20" s="119">
        <f>IF(OR(I20&lt;1,P20&lt;1),0,Preisfaktoren!$B$57/$AX20)</f>
        <v>0</v>
      </c>
      <c r="AZ20" s="122"/>
      <c r="BA20" s="119">
        <f>IF(I20&lt;1,0,Preisfaktoren!$C$58)</f>
        <v>0</v>
      </c>
      <c r="BB20" s="121" cm="1">
        <f t="array" ref="BB20">IF(I20&lt;1,0,INDEX(FaktorAbkanten,0,MATCH(ROUNDUP(I20,-2),MaxLaengen,1)))</f>
        <v>0</v>
      </c>
      <c r="BC20" s="124">
        <f t="shared" si="13"/>
        <v>0</v>
      </c>
      <c r="BD20" s="125">
        <f t="shared" si="14"/>
        <v>0</v>
      </c>
      <c r="BE20" s="124">
        <f>IF(OR(I20&lt;1,Q20&lt;1),0,Preisfaktoren!$B$58/$BD20)</f>
        <v>0</v>
      </c>
      <c r="BF20" s="126"/>
      <c r="BG20" s="124">
        <f>IF(I20&lt;1,0,Preisfaktoren!$C$59)</f>
        <v>0</v>
      </c>
      <c r="BH20" s="115" cm="1">
        <f t="array" ref="BH20">IF(I20&lt;1,0,INDEX(FaktorQuetschbug,0,MATCH(ROUNDUP(I20,-2),MaxLaengen,1)))</f>
        <v>0</v>
      </c>
      <c r="BI20" s="124">
        <f t="shared" si="15"/>
        <v>0</v>
      </c>
      <c r="BJ20" s="115">
        <f t="shared" si="16"/>
        <v>0</v>
      </c>
      <c r="BK20" s="124">
        <f>IF(OR(I20&lt;1,R20&lt;1),0,Preisfaktoren!$B$59/$BJ20)</f>
        <v>0</v>
      </c>
      <c r="BL20" s="126"/>
      <c r="BM20" s="124">
        <f>IF(I20&lt;1,0,Preisfaktoren!$C$60)</f>
        <v>0</v>
      </c>
      <c r="BN20" s="115" cm="1">
        <f t="array" ref="BN20">IF(I20&lt;1,0,INDEX(FaktorLoecher,0,MATCH(ROUNDUP(I20,-2),MaxLaengen,1)))</f>
        <v>0</v>
      </c>
      <c r="BO20" s="115">
        <f t="shared" si="17"/>
        <v>0</v>
      </c>
      <c r="BP20" s="124">
        <f t="shared" si="18"/>
        <v>0</v>
      </c>
      <c r="BQ20" s="115">
        <f t="shared" si="19"/>
        <v>0</v>
      </c>
      <c r="BR20" s="127">
        <f>IF(T20&lt;1,0,Preisfaktoren!$B$60/$BQ20)</f>
        <v>0</v>
      </c>
      <c r="BS20" s="126"/>
      <c r="BT20" s="124">
        <f>IF(I20&lt;1,0,Preisfaktoren!$C$61)</f>
        <v>0</v>
      </c>
      <c r="BU20" s="115" cm="1">
        <f t="array" ref="BU20">IF(I20&lt;1,0,INDEX(FaktorAusschnitte,0,MATCH(ROUNDUP(I20,-2),MaxLaengen,1)))</f>
        <v>0</v>
      </c>
      <c r="BV20" s="115">
        <f t="shared" si="28"/>
        <v>0</v>
      </c>
      <c r="BW20" s="124">
        <f t="shared" si="20"/>
        <v>0</v>
      </c>
      <c r="BX20" s="115">
        <f t="shared" si="21"/>
        <v>0</v>
      </c>
      <c r="BY20" s="124">
        <f>IF(U20&lt;1,0,Preisfaktoren!$B$61/$BX20)</f>
        <v>0</v>
      </c>
      <c r="BZ20" s="126"/>
      <c r="CA20" s="124">
        <f>IF(I20&lt;1,0,Preisfaktoren!$C$62)</f>
        <v>0</v>
      </c>
      <c r="CB20" s="115" cm="1">
        <f t="array" ref="CB20">IF(I20&lt;1,0,INDEX(FaktorBolzen,0,MATCH(ROUNDUP(I20,-2),MaxLaengen,1)))</f>
        <v>0</v>
      </c>
      <c r="CC20" s="124">
        <f t="shared" si="22"/>
        <v>0</v>
      </c>
      <c r="CD20" s="115">
        <f t="shared" si="23"/>
        <v>0</v>
      </c>
      <c r="CE20" s="124">
        <f>IF(S20&lt;1,0,Preisfaktoren!$B$62/$CD20)</f>
        <v>0</v>
      </c>
    </row>
    <row r="21" spans="1:83" ht="54" customHeight="1">
      <c r="A21" s="59"/>
      <c r="B21" s="60"/>
      <c r="C21" s="60"/>
      <c r="D21" s="64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1" t="str">
        <f t="shared" si="0"/>
        <v/>
      </c>
      <c r="AA21" s="62">
        <f t="shared" si="24"/>
        <v>0</v>
      </c>
      <c r="AC21" s="118">
        <f t="shared" si="1"/>
        <v>0</v>
      </c>
      <c r="AD21" s="119">
        <f t="shared" si="2"/>
        <v>0</v>
      </c>
      <c r="AE21" s="119">
        <f t="shared" si="25"/>
        <v>0</v>
      </c>
      <c r="AF21" s="120" t="e">
        <f>INDEX(Preisfaktoren!$B$21:$G$44,MATCH('Vue d’ensemble'!$F21,Preisfaktoren!$B$21:$B$44,0),2)</f>
        <v>#N/A</v>
      </c>
      <c r="AG21" s="121" t="e">
        <f>INDEX(Preisfaktoren!$B$21:$G$44,MATCH('Vue d’ensemble'!$F21,Preisfaktoren!$B$21:$B$44,0),6)</f>
        <v>#N/A</v>
      </c>
      <c r="AH21" s="120">
        <f t="shared" si="4"/>
        <v>0</v>
      </c>
      <c r="AI21" s="121">
        <f t="shared" si="5"/>
        <v>0</v>
      </c>
      <c r="AJ21" s="119">
        <f>IF(P21&lt;1,0,IF(I21&gt;3000,Preisfaktoren!$B$56*2/AI21,Preisfaktoren!$B$56/AI21))</f>
        <v>0</v>
      </c>
      <c r="AK21" s="122"/>
      <c r="AL21" s="118">
        <f t="shared" si="6"/>
        <v>0</v>
      </c>
      <c r="AM21" s="118">
        <f t="shared" si="7"/>
        <v>0</v>
      </c>
      <c r="AN21" s="121">
        <f t="shared" si="8"/>
        <v>0</v>
      </c>
      <c r="AO21" s="123">
        <f t="shared" si="9"/>
        <v>0</v>
      </c>
      <c r="AP21" s="119">
        <f>IFERROR(AO21*Preisfaktoren!$C$67/AM21*AL21,0)</f>
        <v>0</v>
      </c>
      <c r="AQ21" s="119">
        <f>IF($D$7="in Lagerliste",_xlfn.XLOOKUP($E$7,Preisfaktoren!$B$48:$B$49,Preisfaktoren!$C$48:$C$49,0,0,1),IF($D$7="auf Anfrage",$F$7/5,0))</f>
        <v>0</v>
      </c>
      <c r="AR21" s="119">
        <f t="shared" si="26"/>
        <v>0</v>
      </c>
      <c r="AS21" s="119">
        <f t="shared" si="27"/>
        <v>0</v>
      </c>
      <c r="AT21" s="122"/>
      <c r="AU21" s="119">
        <f>IF(I21&lt;1,0,Preisfaktoren!$C$57)</f>
        <v>0</v>
      </c>
      <c r="AV21" s="121" cm="1">
        <f t="array" ref="AV21">IF(I21&lt;1,0,INDEX(FaktorScheren,0,MATCH(ROUNDUP(I21,-2),MaxLaengen,1)))</f>
        <v>0</v>
      </c>
      <c r="AW21" s="119">
        <f t="shared" si="11"/>
        <v>0</v>
      </c>
      <c r="AX21" s="121">
        <f t="shared" si="12"/>
        <v>0</v>
      </c>
      <c r="AY21" s="119">
        <f>IF(OR(I21&lt;1,P21&lt;1),0,Preisfaktoren!$B$57/$AX21)</f>
        <v>0</v>
      </c>
      <c r="AZ21" s="122"/>
      <c r="BA21" s="119">
        <f>IF(I21&lt;1,0,Preisfaktoren!$C$58)</f>
        <v>0</v>
      </c>
      <c r="BB21" s="121" cm="1">
        <f t="array" ref="BB21">IF(I21&lt;1,0,INDEX(FaktorAbkanten,0,MATCH(ROUNDUP(I21,-2),MaxLaengen,1)))</f>
        <v>0</v>
      </c>
      <c r="BC21" s="124">
        <f t="shared" si="13"/>
        <v>0</v>
      </c>
      <c r="BD21" s="125">
        <f t="shared" si="14"/>
        <v>0</v>
      </c>
      <c r="BE21" s="124">
        <f>IF(OR(I21&lt;1,Q21&lt;1),0,Preisfaktoren!$B$58/$BD21)</f>
        <v>0</v>
      </c>
      <c r="BF21" s="126"/>
      <c r="BG21" s="124">
        <f>IF(I21&lt;1,0,Preisfaktoren!$C$59)</f>
        <v>0</v>
      </c>
      <c r="BH21" s="115" cm="1">
        <f t="array" ref="BH21">IF(I21&lt;1,0,INDEX(FaktorQuetschbug,0,MATCH(ROUNDUP(I21,-2),MaxLaengen,1)))</f>
        <v>0</v>
      </c>
      <c r="BI21" s="124">
        <f t="shared" si="15"/>
        <v>0</v>
      </c>
      <c r="BJ21" s="115">
        <f t="shared" si="16"/>
        <v>0</v>
      </c>
      <c r="BK21" s="124">
        <f>IF(OR(I21&lt;1,R21&lt;1),0,Preisfaktoren!$B$59/$BJ21)</f>
        <v>0</v>
      </c>
      <c r="BL21" s="126"/>
      <c r="BM21" s="124">
        <f>IF(I21&lt;1,0,Preisfaktoren!$C$60)</f>
        <v>0</v>
      </c>
      <c r="BN21" s="115" cm="1">
        <f t="array" ref="BN21">IF(I21&lt;1,0,INDEX(FaktorLoecher,0,MATCH(ROUNDUP(I21,-2),MaxLaengen,1)))</f>
        <v>0</v>
      </c>
      <c r="BO21" s="115">
        <f t="shared" si="17"/>
        <v>0</v>
      </c>
      <c r="BP21" s="124">
        <f t="shared" si="18"/>
        <v>0</v>
      </c>
      <c r="BQ21" s="115">
        <f t="shared" si="19"/>
        <v>0</v>
      </c>
      <c r="BR21" s="127">
        <f>IF(T21&lt;1,0,Preisfaktoren!$B$60/$BQ21)</f>
        <v>0</v>
      </c>
      <c r="BS21" s="126"/>
      <c r="BT21" s="124">
        <f>IF(I21&lt;1,0,Preisfaktoren!$C$61)</f>
        <v>0</v>
      </c>
      <c r="BU21" s="115" cm="1">
        <f t="array" ref="BU21">IF(I21&lt;1,0,INDEX(FaktorAusschnitte,0,MATCH(ROUNDUP(I21,-2),MaxLaengen,1)))</f>
        <v>0</v>
      </c>
      <c r="BV21" s="115">
        <f t="shared" si="28"/>
        <v>0</v>
      </c>
      <c r="BW21" s="124">
        <f t="shared" si="20"/>
        <v>0</v>
      </c>
      <c r="BX21" s="115">
        <f t="shared" si="21"/>
        <v>0</v>
      </c>
      <c r="BY21" s="124">
        <f>IF(U21&lt;1,0,Preisfaktoren!$B$61/$BX21)</f>
        <v>0</v>
      </c>
      <c r="BZ21" s="126"/>
      <c r="CA21" s="124">
        <f>IF(I21&lt;1,0,Preisfaktoren!$C$62)</f>
        <v>0</v>
      </c>
      <c r="CB21" s="115" cm="1">
        <f t="array" ref="CB21">IF(I21&lt;1,0,INDEX(FaktorBolzen,0,MATCH(ROUNDUP(I21,-2),MaxLaengen,1)))</f>
        <v>0</v>
      </c>
      <c r="CC21" s="124">
        <f t="shared" si="22"/>
        <v>0</v>
      </c>
      <c r="CD21" s="115">
        <f t="shared" si="23"/>
        <v>0</v>
      </c>
      <c r="CE21" s="124">
        <f>IF(S21&lt;1,0,Preisfaktoren!$B$62/$CD21)</f>
        <v>0</v>
      </c>
    </row>
    <row r="22" spans="1:83" ht="54" customHeight="1">
      <c r="A22" s="59"/>
      <c r="B22" s="60"/>
      <c r="C22" s="60"/>
      <c r="D22" s="64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1" t="str">
        <f t="shared" si="0"/>
        <v/>
      </c>
      <c r="AA22" s="62">
        <f t="shared" si="24"/>
        <v>0</v>
      </c>
      <c r="AC22" s="118">
        <f t="shared" si="1"/>
        <v>0</v>
      </c>
      <c r="AD22" s="119">
        <f t="shared" si="2"/>
        <v>0</v>
      </c>
      <c r="AE22" s="119">
        <f t="shared" si="25"/>
        <v>0</v>
      </c>
      <c r="AF22" s="120" t="e">
        <f>INDEX(Preisfaktoren!$B$21:$G$44,MATCH('Vue d’ensemble'!$F22,Preisfaktoren!$B$21:$B$44,0),2)</f>
        <v>#N/A</v>
      </c>
      <c r="AG22" s="121" t="e">
        <f>INDEX(Preisfaktoren!$B$21:$G$44,MATCH('Vue d’ensemble'!$F22,Preisfaktoren!$B$21:$B$44,0),6)</f>
        <v>#N/A</v>
      </c>
      <c r="AH22" s="120">
        <f t="shared" si="4"/>
        <v>0</v>
      </c>
      <c r="AI22" s="121">
        <f t="shared" si="5"/>
        <v>0</v>
      </c>
      <c r="AJ22" s="119">
        <f>IF(P22&lt;1,0,IF(I22&gt;3000,Preisfaktoren!$B$56*2/AI22,Preisfaktoren!$B$56/AI22))</f>
        <v>0</v>
      </c>
      <c r="AK22" s="122"/>
      <c r="AL22" s="118">
        <f t="shared" si="6"/>
        <v>0</v>
      </c>
      <c r="AM22" s="118">
        <f t="shared" si="7"/>
        <v>0</v>
      </c>
      <c r="AN22" s="121">
        <f t="shared" si="8"/>
        <v>0</v>
      </c>
      <c r="AO22" s="123">
        <f t="shared" si="9"/>
        <v>0</v>
      </c>
      <c r="AP22" s="119">
        <f>IFERROR(AO22*Preisfaktoren!$C$67/AM22*AL22,0)</f>
        <v>0</v>
      </c>
      <c r="AQ22" s="119">
        <f>IF($D$7="in Lagerliste",_xlfn.XLOOKUP($E$7,Preisfaktoren!$B$48:$B$49,Preisfaktoren!$C$48:$C$49,0,0,1),IF($D$7="auf Anfrage",$F$7/5,0))</f>
        <v>0</v>
      </c>
      <c r="AR22" s="119">
        <f t="shared" si="26"/>
        <v>0</v>
      </c>
      <c r="AS22" s="119">
        <f t="shared" si="27"/>
        <v>0</v>
      </c>
      <c r="AT22" s="122"/>
      <c r="AU22" s="119">
        <f>IF(I22&lt;1,0,Preisfaktoren!$C$57)</f>
        <v>0</v>
      </c>
      <c r="AV22" s="121" cm="1">
        <f t="array" ref="AV22">IF(I22&lt;1,0,INDEX(FaktorScheren,0,MATCH(ROUNDUP(I22,-2),MaxLaengen,1)))</f>
        <v>0</v>
      </c>
      <c r="AW22" s="119">
        <f t="shared" si="11"/>
        <v>0</v>
      </c>
      <c r="AX22" s="121">
        <f t="shared" si="12"/>
        <v>0</v>
      </c>
      <c r="AY22" s="119">
        <f>IF(OR(I22&lt;1,P22&lt;1),0,Preisfaktoren!$B$57/$AX22)</f>
        <v>0</v>
      </c>
      <c r="AZ22" s="122"/>
      <c r="BA22" s="119">
        <f>IF(I22&lt;1,0,Preisfaktoren!$C$58)</f>
        <v>0</v>
      </c>
      <c r="BB22" s="121" cm="1">
        <f t="array" ref="BB22">IF(I22&lt;1,0,INDEX(FaktorAbkanten,0,MATCH(ROUNDUP(I22,-2),MaxLaengen,1)))</f>
        <v>0</v>
      </c>
      <c r="BC22" s="124">
        <f t="shared" si="13"/>
        <v>0</v>
      </c>
      <c r="BD22" s="125">
        <f t="shared" si="14"/>
        <v>0</v>
      </c>
      <c r="BE22" s="124">
        <f>IF(OR(I22&lt;1,Q22&lt;1),0,Preisfaktoren!$B$58/$BD22)</f>
        <v>0</v>
      </c>
      <c r="BF22" s="126"/>
      <c r="BG22" s="124">
        <f>IF(I22&lt;1,0,Preisfaktoren!$C$59)</f>
        <v>0</v>
      </c>
      <c r="BH22" s="115" cm="1">
        <f t="array" ref="BH22">IF(I22&lt;1,0,INDEX(FaktorQuetschbug,0,MATCH(ROUNDUP(I22,-2),MaxLaengen,1)))</f>
        <v>0</v>
      </c>
      <c r="BI22" s="124">
        <f t="shared" si="15"/>
        <v>0</v>
      </c>
      <c r="BJ22" s="115">
        <f t="shared" si="16"/>
        <v>0</v>
      </c>
      <c r="BK22" s="124">
        <f>IF(OR(I22&lt;1,R22&lt;1),0,Preisfaktoren!$B$59/$BJ22)</f>
        <v>0</v>
      </c>
      <c r="BL22" s="126"/>
      <c r="BM22" s="124">
        <f>IF(I22&lt;1,0,Preisfaktoren!$C$60)</f>
        <v>0</v>
      </c>
      <c r="BN22" s="115" cm="1">
        <f t="array" ref="BN22">IF(I22&lt;1,0,INDEX(FaktorLoecher,0,MATCH(ROUNDUP(I22,-2),MaxLaengen,1)))</f>
        <v>0</v>
      </c>
      <c r="BO22" s="115">
        <f t="shared" si="17"/>
        <v>0</v>
      </c>
      <c r="BP22" s="124">
        <f t="shared" si="18"/>
        <v>0</v>
      </c>
      <c r="BQ22" s="115">
        <f t="shared" si="19"/>
        <v>0</v>
      </c>
      <c r="BR22" s="127">
        <f>IF(T22&lt;1,0,Preisfaktoren!$B$60/$BQ22)</f>
        <v>0</v>
      </c>
      <c r="BS22" s="126"/>
      <c r="BT22" s="124">
        <f>IF(I22&lt;1,0,Preisfaktoren!$C$61)</f>
        <v>0</v>
      </c>
      <c r="BU22" s="115" cm="1">
        <f t="array" ref="BU22">IF(I22&lt;1,0,INDEX(FaktorAusschnitte,0,MATCH(ROUNDUP(I22,-2),MaxLaengen,1)))</f>
        <v>0</v>
      </c>
      <c r="BV22" s="115">
        <f t="shared" si="28"/>
        <v>0</v>
      </c>
      <c r="BW22" s="124">
        <f t="shared" si="20"/>
        <v>0</v>
      </c>
      <c r="BX22" s="115">
        <f t="shared" si="21"/>
        <v>0</v>
      </c>
      <c r="BY22" s="124">
        <f>IF(U22&lt;1,0,Preisfaktoren!$B$61/$BX22)</f>
        <v>0</v>
      </c>
      <c r="BZ22" s="126"/>
      <c r="CA22" s="124">
        <f>IF(I22&lt;1,0,Preisfaktoren!$C$62)</f>
        <v>0</v>
      </c>
      <c r="CB22" s="115" cm="1">
        <f t="array" ref="CB22">IF(I22&lt;1,0,INDEX(FaktorBolzen,0,MATCH(ROUNDUP(I22,-2),MaxLaengen,1)))</f>
        <v>0</v>
      </c>
      <c r="CC22" s="124">
        <f t="shared" si="22"/>
        <v>0</v>
      </c>
      <c r="CD22" s="115">
        <f t="shared" si="23"/>
        <v>0</v>
      </c>
      <c r="CE22" s="124">
        <f>IF(S22&lt;1,0,Preisfaktoren!$B$62/$CD22)</f>
        <v>0</v>
      </c>
    </row>
    <row r="23" spans="1:83" ht="54" customHeight="1">
      <c r="A23" s="59"/>
      <c r="B23" s="60"/>
      <c r="C23" s="60"/>
      <c r="D23" s="64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1" t="str">
        <f t="shared" si="0"/>
        <v/>
      </c>
      <c r="AA23" s="62">
        <f t="shared" si="24"/>
        <v>0</v>
      </c>
      <c r="AC23" s="118">
        <f t="shared" si="1"/>
        <v>0</v>
      </c>
      <c r="AD23" s="119">
        <f t="shared" si="2"/>
        <v>0</v>
      </c>
      <c r="AE23" s="119">
        <f t="shared" si="25"/>
        <v>0</v>
      </c>
      <c r="AF23" s="120" t="e">
        <f>INDEX(Preisfaktoren!$B$21:$G$44,MATCH('Vue d’ensemble'!$F23,Preisfaktoren!$B$21:$B$44,0),2)</f>
        <v>#N/A</v>
      </c>
      <c r="AG23" s="121" t="e">
        <f>INDEX(Preisfaktoren!$B$21:$G$44,MATCH('Vue d’ensemble'!$F23,Preisfaktoren!$B$21:$B$44,0),6)</f>
        <v>#N/A</v>
      </c>
      <c r="AH23" s="120">
        <f t="shared" si="4"/>
        <v>0</v>
      </c>
      <c r="AI23" s="121">
        <f t="shared" si="5"/>
        <v>0</v>
      </c>
      <c r="AJ23" s="119">
        <f>IF(P23&lt;1,0,IF(I23&gt;3000,Preisfaktoren!$B$56*2/AI23,Preisfaktoren!$B$56/AI23))</f>
        <v>0</v>
      </c>
      <c r="AK23" s="122"/>
      <c r="AL23" s="118">
        <f t="shared" si="6"/>
        <v>0</v>
      </c>
      <c r="AM23" s="118">
        <f t="shared" si="7"/>
        <v>0</v>
      </c>
      <c r="AN23" s="121">
        <f t="shared" si="8"/>
        <v>0</v>
      </c>
      <c r="AO23" s="123">
        <f t="shared" si="9"/>
        <v>0</v>
      </c>
      <c r="AP23" s="119">
        <f>IFERROR(AO23*Preisfaktoren!$C$67/AM23*AL23,0)</f>
        <v>0</v>
      </c>
      <c r="AQ23" s="119">
        <f>IF($D$7="in Lagerliste",_xlfn.XLOOKUP($E$7,Preisfaktoren!$B$48:$B$49,Preisfaktoren!$C$48:$C$49,0,0,1),IF($D$7="auf Anfrage",$F$7/5,0))</f>
        <v>0</v>
      </c>
      <c r="AR23" s="119">
        <f t="shared" si="26"/>
        <v>0</v>
      </c>
      <c r="AS23" s="119">
        <f t="shared" si="27"/>
        <v>0</v>
      </c>
      <c r="AT23" s="122"/>
      <c r="AU23" s="119">
        <f>IF(I23&lt;1,0,Preisfaktoren!$C$57)</f>
        <v>0</v>
      </c>
      <c r="AV23" s="121" cm="1">
        <f t="array" ref="AV23">IF(I23&lt;1,0,INDEX(FaktorScheren,0,MATCH(ROUNDUP(I23,-2),MaxLaengen,1)))</f>
        <v>0</v>
      </c>
      <c r="AW23" s="119">
        <f t="shared" si="11"/>
        <v>0</v>
      </c>
      <c r="AX23" s="121">
        <f t="shared" si="12"/>
        <v>0</v>
      </c>
      <c r="AY23" s="119">
        <f>IF(OR(I23&lt;1,P23&lt;1),0,Preisfaktoren!$B$57/$AX23)</f>
        <v>0</v>
      </c>
      <c r="AZ23" s="122"/>
      <c r="BA23" s="119">
        <f>IF(I23&lt;1,0,Preisfaktoren!$C$58)</f>
        <v>0</v>
      </c>
      <c r="BB23" s="121" cm="1">
        <f t="array" ref="BB23">IF(I23&lt;1,0,INDEX(FaktorAbkanten,0,MATCH(ROUNDUP(I23,-2),MaxLaengen,1)))</f>
        <v>0</v>
      </c>
      <c r="BC23" s="124">
        <f t="shared" si="13"/>
        <v>0</v>
      </c>
      <c r="BD23" s="125">
        <f t="shared" si="14"/>
        <v>0</v>
      </c>
      <c r="BE23" s="124">
        <f>IF(OR(I23&lt;1,Q23&lt;1),0,Preisfaktoren!$B$58/$BD23)</f>
        <v>0</v>
      </c>
      <c r="BF23" s="126"/>
      <c r="BG23" s="124">
        <f>IF(I23&lt;1,0,Preisfaktoren!$C$59)</f>
        <v>0</v>
      </c>
      <c r="BH23" s="115" cm="1">
        <f t="array" ref="BH23">IF(I23&lt;1,0,INDEX(FaktorQuetschbug,0,MATCH(ROUNDUP(I23,-2),MaxLaengen,1)))</f>
        <v>0</v>
      </c>
      <c r="BI23" s="124">
        <f t="shared" si="15"/>
        <v>0</v>
      </c>
      <c r="BJ23" s="115">
        <f t="shared" si="16"/>
        <v>0</v>
      </c>
      <c r="BK23" s="124">
        <f>IF(OR(I23&lt;1,R23&lt;1),0,Preisfaktoren!$B$59/$BJ23)</f>
        <v>0</v>
      </c>
      <c r="BL23" s="126"/>
      <c r="BM23" s="124">
        <f>IF(I23&lt;1,0,Preisfaktoren!$C$60)</f>
        <v>0</v>
      </c>
      <c r="BN23" s="115" cm="1">
        <f t="array" ref="BN23">IF(I23&lt;1,0,INDEX(FaktorLoecher,0,MATCH(ROUNDUP(I23,-2),MaxLaengen,1)))</f>
        <v>0</v>
      </c>
      <c r="BO23" s="115">
        <f t="shared" si="17"/>
        <v>0</v>
      </c>
      <c r="BP23" s="124">
        <f t="shared" si="18"/>
        <v>0</v>
      </c>
      <c r="BQ23" s="115">
        <f t="shared" si="19"/>
        <v>0</v>
      </c>
      <c r="BR23" s="127">
        <f>IF(T23&lt;1,0,Preisfaktoren!$B$60/$BQ23)</f>
        <v>0</v>
      </c>
      <c r="BS23" s="126"/>
      <c r="BT23" s="124">
        <f>IF(I23&lt;1,0,Preisfaktoren!$C$61)</f>
        <v>0</v>
      </c>
      <c r="BU23" s="115" cm="1">
        <f t="array" ref="BU23">IF(I23&lt;1,0,INDEX(FaktorAusschnitte,0,MATCH(ROUNDUP(I23,-2),MaxLaengen,1)))</f>
        <v>0</v>
      </c>
      <c r="BV23" s="115">
        <f t="shared" si="28"/>
        <v>0</v>
      </c>
      <c r="BW23" s="124">
        <f t="shared" si="20"/>
        <v>0</v>
      </c>
      <c r="BX23" s="115">
        <f t="shared" si="21"/>
        <v>0</v>
      </c>
      <c r="BY23" s="124">
        <f>IF(U23&lt;1,0,Preisfaktoren!$B$61/$BX23)</f>
        <v>0</v>
      </c>
      <c r="BZ23" s="126"/>
      <c r="CA23" s="124">
        <f>IF(I23&lt;1,0,Preisfaktoren!$C$62)</f>
        <v>0</v>
      </c>
      <c r="CB23" s="115" cm="1">
        <f t="array" ref="CB23">IF(I23&lt;1,0,INDEX(FaktorBolzen,0,MATCH(ROUNDUP(I23,-2),MaxLaengen,1)))</f>
        <v>0</v>
      </c>
      <c r="CC23" s="124">
        <f t="shared" si="22"/>
        <v>0</v>
      </c>
      <c r="CD23" s="115">
        <f t="shared" si="23"/>
        <v>0</v>
      </c>
      <c r="CE23" s="124">
        <f>IF(S23&lt;1,0,Preisfaktoren!$B$62/$CD23)</f>
        <v>0</v>
      </c>
    </row>
    <row r="24" spans="1:83" ht="54" customHeight="1">
      <c r="A24" s="59"/>
      <c r="B24" s="60"/>
      <c r="C24" s="60"/>
      <c r="D24" s="64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1" t="str">
        <f t="shared" si="0"/>
        <v/>
      </c>
      <c r="AA24" s="62">
        <f t="shared" si="24"/>
        <v>0</v>
      </c>
      <c r="AC24" s="118">
        <f t="shared" si="1"/>
        <v>0</v>
      </c>
      <c r="AD24" s="119">
        <f t="shared" si="2"/>
        <v>0</v>
      </c>
      <c r="AE24" s="119">
        <f t="shared" si="25"/>
        <v>0</v>
      </c>
      <c r="AF24" s="120" t="e">
        <f>INDEX(Preisfaktoren!$B$21:$G$44,MATCH('Vue d’ensemble'!$F24,Preisfaktoren!$B$21:$B$44,0),2)</f>
        <v>#N/A</v>
      </c>
      <c r="AG24" s="121" t="e">
        <f>INDEX(Preisfaktoren!$B$21:$G$44,MATCH('Vue d’ensemble'!$F24,Preisfaktoren!$B$21:$B$44,0),6)</f>
        <v>#N/A</v>
      </c>
      <c r="AH24" s="120">
        <f t="shared" si="4"/>
        <v>0</v>
      </c>
      <c r="AI24" s="121">
        <f t="shared" si="5"/>
        <v>0</v>
      </c>
      <c r="AJ24" s="119">
        <f>IF(P24&lt;1,0,IF(I24&gt;3000,Preisfaktoren!$B$56*2/AI24,Preisfaktoren!$B$56/AI24))</f>
        <v>0</v>
      </c>
      <c r="AK24" s="122"/>
      <c r="AL24" s="118">
        <f t="shared" si="6"/>
        <v>0</v>
      </c>
      <c r="AM24" s="118">
        <f t="shared" si="7"/>
        <v>0</v>
      </c>
      <c r="AN24" s="121">
        <f t="shared" si="8"/>
        <v>0</v>
      </c>
      <c r="AO24" s="123">
        <f t="shared" si="9"/>
        <v>0</v>
      </c>
      <c r="AP24" s="119">
        <f>IFERROR(AO24*Preisfaktoren!$C$67/AM24*AL24,0)</f>
        <v>0</v>
      </c>
      <c r="AQ24" s="119">
        <f>IF($D$7="in Lagerliste",_xlfn.XLOOKUP($E$7,Preisfaktoren!$B$48:$B$49,Preisfaktoren!$C$48:$C$49,0,0,1),IF($D$7="auf Anfrage",$F$7/5,0))</f>
        <v>0</v>
      </c>
      <c r="AR24" s="119">
        <f t="shared" si="26"/>
        <v>0</v>
      </c>
      <c r="AS24" s="119">
        <f t="shared" si="27"/>
        <v>0</v>
      </c>
      <c r="AT24" s="122"/>
      <c r="AU24" s="119">
        <f>IF(I24&lt;1,0,Preisfaktoren!$C$57)</f>
        <v>0</v>
      </c>
      <c r="AV24" s="121" cm="1">
        <f t="array" ref="AV24">IF(I24&lt;1,0,INDEX(FaktorScheren,0,MATCH(ROUNDUP(I24,-2),MaxLaengen,1)))</f>
        <v>0</v>
      </c>
      <c r="AW24" s="119">
        <f t="shared" si="11"/>
        <v>0</v>
      </c>
      <c r="AX24" s="121">
        <f t="shared" si="12"/>
        <v>0</v>
      </c>
      <c r="AY24" s="119">
        <f>IF(OR(I24&lt;1,P24&lt;1),0,Preisfaktoren!$B$57/$AX24)</f>
        <v>0</v>
      </c>
      <c r="AZ24" s="122"/>
      <c r="BA24" s="119">
        <f>IF(I24&lt;1,0,Preisfaktoren!$C$58)</f>
        <v>0</v>
      </c>
      <c r="BB24" s="121" cm="1">
        <f t="array" ref="BB24">IF(I24&lt;1,0,INDEX(FaktorAbkanten,0,MATCH(ROUNDUP(I24,-2),MaxLaengen,1)))</f>
        <v>0</v>
      </c>
      <c r="BC24" s="124">
        <f t="shared" si="13"/>
        <v>0</v>
      </c>
      <c r="BD24" s="125">
        <f t="shared" si="14"/>
        <v>0</v>
      </c>
      <c r="BE24" s="124">
        <f>IF(OR(I24&lt;1,Q24&lt;1),0,Preisfaktoren!$B$58/$BD24)</f>
        <v>0</v>
      </c>
      <c r="BF24" s="126"/>
      <c r="BG24" s="124">
        <f>IF(I24&lt;1,0,Preisfaktoren!$C$59)</f>
        <v>0</v>
      </c>
      <c r="BH24" s="115" cm="1">
        <f t="array" ref="BH24">IF(I24&lt;1,0,INDEX(FaktorQuetschbug,0,MATCH(ROUNDUP(I24,-2),MaxLaengen,1)))</f>
        <v>0</v>
      </c>
      <c r="BI24" s="124">
        <f t="shared" si="15"/>
        <v>0</v>
      </c>
      <c r="BJ24" s="115">
        <f t="shared" si="16"/>
        <v>0</v>
      </c>
      <c r="BK24" s="124">
        <f>IF(OR(I24&lt;1,R24&lt;1),0,Preisfaktoren!$B$59/$BJ24)</f>
        <v>0</v>
      </c>
      <c r="BL24" s="126"/>
      <c r="BM24" s="124">
        <f>IF(I24&lt;1,0,Preisfaktoren!$C$60)</f>
        <v>0</v>
      </c>
      <c r="BN24" s="115" cm="1">
        <f t="array" ref="BN24">IF(I24&lt;1,0,INDEX(FaktorLoecher,0,MATCH(ROUNDUP(I24,-2),MaxLaengen,1)))</f>
        <v>0</v>
      </c>
      <c r="BO24" s="115">
        <f t="shared" si="17"/>
        <v>0</v>
      </c>
      <c r="BP24" s="124">
        <f t="shared" si="18"/>
        <v>0</v>
      </c>
      <c r="BQ24" s="115">
        <f t="shared" si="19"/>
        <v>0</v>
      </c>
      <c r="BR24" s="127">
        <f>IF(T24&lt;1,0,Preisfaktoren!$B$60/$BQ24)</f>
        <v>0</v>
      </c>
      <c r="BS24" s="126"/>
      <c r="BT24" s="124">
        <f>IF(I24&lt;1,0,Preisfaktoren!$C$61)</f>
        <v>0</v>
      </c>
      <c r="BU24" s="115" cm="1">
        <f t="array" ref="BU24">IF(I24&lt;1,0,INDEX(FaktorAusschnitte,0,MATCH(ROUNDUP(I24,-2),MaxLaengen,1)))</f>
        <v>0</v>
      </c>
      <c r="BV24" s="115">
        <f t="shared" si="28"/>
        <v>0</v>
      </c>
      <c r="BW24" s="124">
        <f t="shared" si="20"/>
        <v>0</v>
      </c>
      <c r="BX24" s="115">
        <f t="shared" si="21"/>
        <v>0</v>
      </c>
      <c r="BY24" s="124">
        <f>IF(U24&lt;1,0,Preisfaktoren!$B$61/$BX24)</f>
        <v>0</v>
      </c>
      <c r="BZ24" s="126"/>
      <c r="CA24" s="124">
        <f>IF(I24&lt;1,0,Preisfaktoren!$C$62)</f>
        <v>0</v>
      </c>
      <c r="CB24" s="115" cm="1">
        <f t="array" ref="CB24">IF(I24&lt;1,0,INDEX(FaktorBolzen,0,MATCH(ROUNDUP(I24,-2),MaxLaengen,1)))</f>
        <v>0</v>
      </c>
      <c r="CC24" s="124">
        <f t="shared" si="22"/>
        <v>0</v>
      </c>
      <c r="CD24" s="115">
        <f t="shared" si="23"/>
        <v>0</v>
      </c>
      <c r="CE24" s="124">
        <f>IF(S24&lt;1,0,Preisfaktoren!$B$62/$CD24)</f>
        <v>0</v>
      </c>
    </row>
    <row r="25" spans="1:83" ht="54" customHeight="1">
      <c r="A25" s="60"/>
      <c r="B25" s="60"/>
      <c r="C25" s="60"/>
      <c r="D25" s="64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1" t="str">
        <f t="shared" si="0"/>
        <v/>
      </c>
      <c r="AA25" s="62">
        <f t="shared" si="24"/>
        <v>0</v>
      </c>
      <c r="AC25" s="118">
        <f t="shared" si="1"/>
        <v>0</v>
      </c>
      <c r="AD25" s="119">
        <f t="shared" si="2"/>
        <v>0</v>
      </c>
      <c r="AE25" s="119">
        <f t="shared" si="25"/>
        <v>0</v>
      </c>
      <c r="AF25" s="120" t="e">
        <f>INDEX(Preisfaktoren!$B$21:$G$44,MATCH('Vue d’ensemble'!$F25,Preisfaktoren!$B$21:$B$44,0),2)</f>
        <v>#N/A</v>
      </c>
      <c r="AG25" s="121" t="e">
        <f>INDEX(Preisfaktoren!$B$21:$G$44,MATCH('Vue d’ensemble'!$F25,Preisfaktoren!$B$21:$B$44,0),6)</f>
        <v>#N/A</v>
      </c>
      <c r="AH25" s="120">
        <f t="shared" si="4"/>
        <v>0</v>
      </c>
      <c r="AI25" s="121">
        <f t="shared" si="5"/>
        <v>0</v>
      </c>
      <c r="AJ25" s="119">
        <f>IF(P25&lt;1,0,IF(I25&gt;3000,Preisfaktoren!$B$56*2/AI25,Preisfaktoren!$B$56/AI25))</f>
        <v>0</v>
      </c>
      <c r="AK25" s="122"/>
      <c r="AL25" s="118">
        <f t="shared" si="6"/>
        <v>0</v>
      </c>
      <c r="AM25" s="118">
        <f t="shared" si="7"/>
        <v>0</v>
      </c>
      <c r="AN25" s="121">
        <f t="shared" si="8"/>
        <v>0</v>
      </c>
      <c r="AO25" s="123">
        <f t="shared" si="9"/>
        <v>0</v>
      </c>
      <c r="AP25" s="119">
        <f>IFERROR(AO25*Preisfaktoren!$C$67/AM25*AL25,0)</f>
        <v>0</v>
      </c>
      <c r="AQ25" s="119">
        <f>IF($D$7="in Lagerliste",_xlfn.XLOOKUP($E$7,Preisfaktoren!$B$48:$B$49,Preisfaktoren!$C$48:$C$49,0,0,1),IF($D$7="auf Anfrage",$F$7/5,0))</f>
        <v>0</v>
      </c>
      <c r="AR25" s="119">
        <f t="shared" si="26"/>
        <v>0</v>
      </c>
      <c r="AS25" s="119">
        <f t="shared" si="27"/>
        <v>0</v>
      </c>
      <c r="AT25" s="122"/>
      <c r="AU25" s="119">
        <f>IF(I25&lt;1,0,Preisfaktoren!$C$57)</f>
        <v>0</v>
      </c>
      <c r="AV25" s="121" cm="1">
        <f t="array" ref="AV25">IF(I25&lt;1,0,INDEX(FaktorScheren,0,MATCH(ROUNDUP(I25,-2),MaxLaengen,1)))</f>
        <v>0</v>
      </c>
      <c r="AW25" s="119">
        <f t="shared" si="11"/>
        <v>0</v>
      </c>
      <c r="AX25" s="121">
        <f t="shared" si="12"/>
        <v>0</v>
      </c>
      <c r="AY25" s="119">
        <f>IF(OR(I25&lt;1,P25&lt;1),0,Preisfaktoren!$B$57/$AX25)</f>
        <v>0</v>
      </c>
      <c r="AZ25" s="122"/>
      <c r="BA25" s="119">
        <f>IF(I25&lt;1,0,Preisfaktoren!$C$58)</f>
        <v>0</v>
      </c>
      <c r="BB25" s="121" cm="1">
        <f t="array" ref="BB25">IF(I25&lt;1,0,INDEX(FaktorAbkanten,0,MATCH(ROUNDUP(I25,-2),MaxLaengen,1)))</f>
        <v>0</v>
      </c>
      <c r="BC25" s="124">
        <f t="shared" si="13"/>
        <v>0</v>
      </c>
      <c r="BD25" s="125">
        <f t="shared" si="14"/>
        <v>0</v>
      </c>
      <c r="BE25" s="124">
        <f>IF(OR(I25&lt;1,Q25&lt;1),0,Preisfaktoren!$B$58/$BD25)</f>
        <v>0</v>
      </c>
      <c r="BF25" s="126"/>
      <c r="BG25" s="124">
        <f>IF(I25&lt;1,0,Preisfaktoren!$C$59)</f>
        <v>0</v>
      </c>
      <c r="BH25" s="115" cm="1">
        <f t="array" ref="BH25">IF(I25&lt;1,0,INDEX(FaktorQuetschbug,0,MATCH(ROUNDUP(I25,-2),MaxLaengen,1)))</f>
        <v>0</v>
      </c>
      <c r="BI25" s="124">
        <f t="shared" si="15"/>
        <v>0</v>
      </c>
      <c r="BJ25" s="115">
        <f t="shared" si="16"/>
        <v>0</v>
      </c>
      <c r="BK25" s="124">
        <f>IF(OR(I25&lt;1,R25&lt;1),0,Preisfaktoren!$B$59/$BJ25)</f>
        <v>0</v>
      </c>
      <c r="BL25" s="126"/>
      <c r="BM25" s="124">
        <f>IF(I25&lt;1,0,Preisfaktoren!$C$60)</f>
        <v>0</v>
      </c>
      <c r="BN25" s="115" cm="1">
        <f t="array" ref="BN25">IF(I25&lt;1,0,INDEX(FaktorLoecher,0,MATCH(ROUNDUP(I25,-2),MaxLaengen,1)))</f>
        <v>0</v>
      </c>
      <c r="BO25" s="115">
        <f t="shared" si="17"/>
        <v>0</v>
      </c>
      <c r="BP25" s="124">
        <f t="shared" si="18"/>
        <v>0</v>
      </c>
      <c r="BQ25" s="115">
        <f t="shared" si="19"/>
        <v>0</v>
      </c>
      <c r="BR25" s="127">
        <f>IF(T25&lt;1,0,Preisfaktoren!$B$60/$BQ25)</f>
        <v>0</v>
      </c>
      <c r="BS25" s="126"/>
      <c r="BT25" s="124">
        <f>IF(I25&lt;1,0,Preisfaktoren!$C$61)</f>
        <v>0</v>
      </c>
      <c r="BU25" s="115" cm="1">
        <f t="array" ref="BU25">IF(I25&lt;1,0,INDEX(FaktorAusschnitte,0,MATCH(ROUNDUP(I25,-2),MaxLaengen,1)))</f>
        <v>0</v>
      </c>
      <c r="BV25" s="115">
        <f t="shared" si="28"/>
        <v>0</v>
      </c>
      <c r="BW25" s="124">
        <f t="shared" si="20"/>
        <v>0</v>
      </c>
      <c r="BX25" s="115">
        <f t="shared" si="21"/>
        <v>0</v>
      </c>
      <c r="BY25" s="124">
        <f>IF(U25&lt;1,0,Preisfaktoren!$B$61/$BX25)</f>
        <v>0</v>
      </c>
      <c r="BZ25" s="126"/>
      <c r="CA25" s="124">
        <f>IF(I25&lt;1,0,Preisfaktoren!$C$62)</f>
        <v>0</v>
      </c>
      <c r="CB25" s="115" cm="1">
        <f t="array" ref="CB25">IF(I25&lt;1,0,INDEX(FaktorBolzen,0,MATCH(ROUNDUP(I25,-2),MaxLaengen,1)))</f>
        <v>0</v>
      </c>
      <c r="CC25" s="124">
        <f t="shared" si="22"/>
        <v>0</v>
      </c>
      <c r="CD25" s="115">
        <f t="shared" si="23"/>
        <v>0</v>
      </c>
      <c r="CE25" s="124">
        <f>IF(S25&lt;1,0,Preisfaktoren!$B$62/$CD25)</f>
        <v>0</v>
      </c>
    </row>
    <row r="26" spans="1:83" ht="54" customHeight="1">
      <c r="A26" s="60"/>
      <c r="B26" s="60"/>
      <c r="C26" s="60"/>
      <c r="D26" s="64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1" t="str">
        <f t="shared" si="0"/>
        <v/>
      </c>
      <c r="AA26" s="62">
        <f t="shared" si="24"/>
        <v>0</v>
      </c>
      <c r="AC26" s="118">
        <f t="shared" si="1"/>
        <v>0</v>
      </c>
      <c r="AD26" s="119">
        <f t="shared" si="2"/>
        <v>0</v>
      </c>
      <c r="AE26" s="119">
        <f t="shared" si="25"/>
        <v>0</v>
      </c>
      <c r="AF26" s="120" t="e">
        <f>INDEX(Preisfaktoren!$B$21:$G$44,MATCH('Vue d’ensemble'!$F26,Preisfaktoren!$B$21:$B$44,0),2)</f>
        <v>#N/A</v>
      </c>
      <c r="AG26" s="121" t="e">
        <f>INDEX(Preisfaktoren!$B$21:$G$44,MATCH('Vue d’ensemble'!$F26,Preisfaktoren!$B$21:$B$44,0),6)</f>
        <v>#N/A</v>
      </c>
      <c r="AH26" s="120">
        <f t="shared" si="4"/>
        <v>0</v>
      </c>
      <c r="AI26" s="121">
        <f t="shared" si="5"/>
        <v>0</v>
      </c>
      <c r="AJ26" s="119">
        <f>IF(P26&lt;1,0,IF(I26&gt;3000,Preisfaktoren!$B$56*2/AI26,Preisfaktoren!$B$56/AI26))</f>
        <v>0</v>
      </c>
      <c r="AK26" s="122"/>
      <c r="AL26" s="118">
        <f t="shared" si="6"/>
        <v>0</v>
      </c>
      <c r="AM26" s="118">
        <f t="shared" si="7"/>
        <v>0</v>
      </c>
      <c r="AN26" s="121">
        <f t="shared" si="8"/>
        <v>0</v>
      </c>
      <c r="AO26" s="123">
        <f t="shared" si="9"/>
        <v>0</v>
      </c>
      <c r="AP26" s="119">
        <f>IFERROR(AO26*Preisfaktoren!$C$67/AM26*AL26,0)</f>
        <v>0</v>
      </c>
      <c r="AQ26" s="119">
        <f>IF($D$7="in Lagerliste",_xlfn.XLOOKUP($E$7,Preisfaktoren!$B$48:$B$49,Preisfaktoren!$C$48:$C$49,0,0,1),IF($D$7="auf Anfrage",$F$7/5,0))</f>
        <v>0</v>
      </c>
      <c r="AR26" s="119">
        <f t="shared" si="26"/>
        <v>0</v>
      </c>
      <c r="AS26" s="119">
        <f t="shared" si="27"/>
        <v>0</v>
      </c>
      <c r="AT26" s="122"/>
      <c r="AU26" s="119">
        <f>IF(I26&lt;1,0,Preisfaktoren!$C$57)</f>
        <v>0</v>
      </c>
      <c r="AV26" s="121" cm="1">
        <f t="array" ref="AV26">IF(I26&lt;1,0,INDEX(FaktorScheren,0,MATCH(ROUNDUP(I26,-2),MaxLaengen,1)))</f>
        <v>0</v>
      </c>
      <c r="AW26" s="119">
        <f t="shared" si="11"/>
        <v>0</v>
      </c>
      <c r="AX26" s="121">
        <f t="shared" si="12"/>
        <v>0</v>
      </c>
      <c r="AY26" s="119">
        <f>IF(OR(I26&lt;1,P26&lt;1),0,Preisfaktoren!$B$57/$AX26)</f>
        <v>0</v>
      </c>
      <c r="AZ26" s="122"/>
      <c r="BA26" s="119">
        <f>IF(I26&lt;1,0,Preisfaktoren!$C$58)</f>
        <v>0</v>
      </c>
      <c r="BB26" s="121" cm="1">
        <f t="array" ref="BB26">IF(I26&lt;1,0,INDEX(FaktorAbkanten,0,MATCH(ROUNDUP(I26,-2),MaxLaengen,1)))</f>
        <v>0</v>
      </c>
      <c r="BC26" s="124">
        <f t="shared" si="13"/>
        <v>0</v>
      </c>
      <c r="BD26" s="125">
        <f t="shared" si="14"/>
        <v>0</v>
      </c>
      <c r="BE26" s="124">
        <f>IF(OR(I26&lt;1,Q26&lt;1),0,Preisfaktoren!$B$58/$BD26)</f>
        <v>0</v>
      </c>
      <c r="BF26" s="126"/>
      <c r="BG26" s="124">
        <f>IF(I26&lt;1,0,Preisfaktoren!$C$59)</f>
        <v>0</v>
      </c>
      <c r="BH26" s="115" cm="1">
        <f t="array" ref="BH26">IF(I26&lt;1,0,INDEX(FaktorQuetschbug,0,MATCH(ROUNDUP(I26,-2),MaxLaengen,1)))</f>
        <v>0</v>
      </c>
      <c r="BI26" s="124">
        <f t="shared" si="15"/>
        <v>0</v>
      </c>
      <c r="BJ26" s="115">
        <f t="shared" si="16"/>
        <v>0</v>
      </c>
      <c r="BK26" s="124">
        <f>IF(OR(I26&lt;1,R26&lt;1),0,Preisfaktoren!$B$59/$BJ26)</f>
        <v>0</v>
      </c>
      <c r="BL26" s="126"/>
      <c r="BM26" s="124">
        <f>IF(I26&lt;1,0,Preisfaktoren!$C$60)</f>
        <v>0</v>
      </c>
      <c r="BN26" s="115" cm="1">
        <f t="array" ref="BN26">IF(I26&lt;1,0,INDEX(FaktorLoecher,0,MATCH(ROUNDUP(I26,-2),MaxLaengen,1)))</f>
        <v>0</v>
      </c>
      <c r="BO26" s="115">
        <f t="shared" si="17"/>
        <v>0</v>
      </c>
      <c r="BP26" s="124">
        <f t="shared" si="18"/>
        <v>0</v>
      </c>
      <c r="BQ26" s="115">
        <f t="shared" si="19"/>
        <v>0</v>
      </c>
      <c r="BR26" s="127">
        <f>IF(T26&lt;1,0,Preisfaktoren!$B$60/$BQ26)</f>
        <v>0</v>
      </c>
      <c r="BS26" s="126"/>
      <c r="BT26" s="124">
        <f>IF(I26&lt;1,0,Preisfaktoren!$C$61)</f>
        <v>0</v>
      </c>
      <c r="BU26" s="115" cm="1">
        <f t="array" ref="BU26">IF(I26&lt;1,0,INDEX(FaktorAusschnitte,0,MATCH(ROUNDUP(I26,-2),MaxLaengen,1)))</f>
        <v>0</v>
      </c>
      <c r="BV26" s="115">
        <f t="shared" si="28"/>
        <v>0</v>
      </c>
      <c r="BW26" s="124">
        <f t="shared" si="20"/>
        <v>0</v>
      </c>
      <c r="BX26" s="115">
        <f t="shared" si="21"/>
        <v>0</v>
      </c>
      <c r="BY26" s="124">
        <f>IF(U26&lt;1,0,Preisfaktoren!$B$61/$BX26)</f>
        <v>0</v>
      </c>
      <c r="BZ26" s="126"/>
      <c r="CA26" s="124">
        <f>IF(I26&lt;1,0,Preisfaktoren!$C$62)</f>
        <v>0</v>
      </c>
      <c r="CB26" s="115" cm="1">
        <f t="array" ref="CB26">IF(I26&lt;1,0,INDEX(FaktorBolzen,0,MATCH(ROUNDUP(I26,-2),MaxLaengen,1)))</f>
        <v>0</v>
      </c>
      <c r="CC26" s="124">
        <f t="shared" si="22"/>
        <v>0</v>
      </c>
      <c r="CD26" s="115">
        <f t="shared" si="23"/>
        <v>0</v>
      </c>
      <c r="CE26" s="124">
        <f>IF(S26&lt;1,0,Preisfaktoren!$B$62/$CD26)</f>
        <v>0</v>
      </c>
    </row>
    <row r="27" spans="1:83" ht="54" customHeight="1">
      <c r="A27" s="60"/>
      <c r="B27" s="60"/>
      <c r="C27" s="60"/>
      <c r="D27" s="64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1" t="str">
        <f t="shared" si="0"/>
        <v/>
      </c>
      <c r="AA27" s="62">
        <f t="shared" si="24"/>
        <v>0</v>
      </c>
      <c r="AC27" s="118">
        <f t="shared" si="1"/>
        <v>0</v>
      </c>
      <c r="AD27" s="119">
        <f t="shared" si="2"/>
        <v>0</v>
      </c>
      <c r="AE27" s="119">
        <f t="shared" si="25"/>
        <v>0</v>
      </c>
      <c r="AF27" s="120" t="e">
        <f>INDEX(Preisfaktoren!$B$21:$G$44,MATCH('Vue d’ensemble'!$F27,Preisfaktoren!$B$21:$B$44,0),2)</f>
        <v>#N/A</v>
      </c>
      <c r="AG27" s="121" t="e">
        <f>INDEX(Preisfaktoren!$B$21:$G$44,MATCH('Vue d’ensemble'!$F27,Preisfaktoren!$B$21:$B$44,0),6)</f>
        <v>#N/A</v>
      </c>
      <c r="AH27" s="120">
        <f t="shared" si="4"/>
        <v>0</v>
      </c>
      <c r="AI27" s="121">
        <f t="shared" si="5"/>
        <v>0</v>
      </c>
      <c r="AJ27" s="119">
        <f>IF(P27&lt;1,0,IF(I27&gt;3000,Preisfaktoren!$B$56*2/AI27,Preisfaktoren!$B$56/AI27))</f>
        <v>0</v>
      </c>
      <c r="AK27" s="122"/>
      <c r="AL27" s="118">
        <f t="shared" si="6"/>
        <v>0</v>
      </c>
      <c r="AM27" s="118">
        <f t="shared" si="7"/>
        <v>0</v>
      </c>
      <c r="AN27" s="121">
        <f t="shared" si="8"/>
        <v>0</v>
      </c>
      <c r="AO27" s="123">
        <f t="shared" si="9"/>
        <v>0</v>
      </c>
      <c r="AP27" s="119">
        <f>IFERROR(AO27*Preisfaktoren!$C$67/AM27*AL27,0)</f>
        <v>0</v>
      </c>
      <c r="AQ27" s="119">
        <f>IF($D$7="in Lagerliste",_xlfn.XLOOKUP($E$7,Preisfaktoren!$B$48:$B$49,Preisfaktoren!$C$48:$C$49,0,0,1),IF($D$7="auf Anfrage",$F$7/5,0))</f>
        <v>0</v>
      </c>
      <c r="AR27" s="119">
        <f t="shared" si="26"/>
        <v>0</v>
      </c>
      <c r="AS27" s="119">
        <f t="shared" si="27"/>
        <v>0</v>
      </c>
      <c r="AT27" s="122"/>
      <c r="AU27" s="119">
        <f>IF(I27&lt;1,0,Preisfaktoren!$C$57)</f>
        <v>0</v>
      </c>
      <c r="AV27" s="121" cm="1">
        <f t="array" ref="AV27">IF(I27&lt;1,0,INDEX(FaktorScheren,0,MATCH(ROUNDUP(I27,-2),MaxLaengen,1)))</f>
        <v>0</v>
      </c>
      <c r="AW27" s="119">
        <f t="shared" si="11"/>
        <v>0</v>
      </c>
      <c r="AX27" s="121">
        <f t="shared" si="12"/>
        <v>0</v>
      </c>
      <c r="AY27" s="119">
        <f>IF(OR(I27&lt;1,P27&lt;1),0,Preisfaktoren!$B$57/$AX27)</f>
        <v>0</v>
      </c>
      <c r="AZ27" s="122"/>
      <c r="BA27" s="119">
        <f>IF(I27&lt;1,0,Preisfaktoren!$C$58)</f>
        <v>0</v>
      </c>
      <c r="BB27" s="121" cm="1">
        <f t="array" ref="BB27">IF(I27&lt;1,0,INDEX(FaktorAbkanten,0,MATCH(ROUNDUP(I27,-2),MaxLaengen,1)))</f>
        <v>0</v>
      </c>
      <c r="BC27" s="124">
        <f t="shared" si="13"/>
        <v>0</v>
      </c>
      <c r="BD27" s="125">
        <f t="shared" si="14"/>
        <v>0</v>
      </c>
      <c r="BE27" s="124">
        <f>IF(OR(I27&lt;1,Q27&lt;1),0,Preisfaktoren!$B$58/$BD27)</f>
        <v>0</v>
      </c>
      <c r="BF27" s="126"/>
      <c r="BG27" s="124">
        <f>IF(I27&lt;1,0,Preisfaktoren!$C$59)</f>
        <v>0</v>
      </c>
      <c r="BH27" s="115" cm="1">
        <f t="array" ref="BH27">IF(I27&lt;1,0,INDEX(FaktorQuetschbug,0,MATCH(ROUNDUP(I27,-2),MaxLaengen,1)))</f>
        <v>0</v>
      </c>
      <c r="BI27" s="124">
        <f t="shared" si="15"/>
        <v>0</v>
      </c>
      <c r="BJ27" s="115">
        <f t="shared" si="16"/>
        <v>0</v>
      </c>
      <c r="BK27" s="124">
        <f>IF(OR(I27&lt;1,R27&lt;1),0,Preisfaktoren!$B$59/$BJ27)</f>
        <v>0</v>
      </c>
      <c r="BL27" s="126"/>
      <c r="BM27" s="124">
        <f>IF(I27&lt;1,0,Preisfaktoren!$C$60)</f>
        <v>0</v>
      </c>
      <c r="BN27" s="115" cm="1">
        <f t="array" ref="BN27">IF(I27&lt;1,0,INDEX(FaktorLoecher,0,MATCH(ROUNDUP(I27,-2),MaxLaengen,1)))</f>
        <v>0</v>
      </c>
      <c r="BO27" s="115">
        <f t="shared" si="17"/>
        <v>0</v>
      </c>
      <c r="BP27" s="124">
        <f t="shared" si="18"/>
        <v>0</v>
      </c>
      <c r="BQ27" s="115">
        <f t="shared" si="19"/>
        <v>0</v>
      </c>
      <c r="BR27" s="127">
        <f>IF(T27&lt;1,0,Preisfaktoren!$B$60/$BQ27)</f>
        <v>0</v>
      </c>
      <c r="BS27" s="126"/>
      <c r="BT27" s="124">
        <f>IF(I27&lt;1,0,Preisfaktoren!$C$61)</f>
        <v>0</v>
      </c>
      <c r="BU27" s="115" cm="1">
        <f t="array" ref="BU27">IF(I27&lt;1,0,INDEX(FaktorAusschnitte,0,MATCH(ROUNDUP(I27,-2),MaxLaengen,1)))</f>
        <v>0</v>
      </c>
      <c r="BV27" s="115">
        <f t="shared" si="28"/>
        <v>0</v>
      </c>
      <c r="BW27" s="124">
        <f t="shared" si="20"/>
        <v>0</v>
      </c>
      <c r="BX27" s="115">
        <f t="shared" si="21"/>
        <v>0</v>
      </c>
      <c r="BY27" s="124">
        <f>IF(U27&lt;1,0,Preisfaktoren!$B$61/$BX27)</f>
        <v>0</v>
      </c>
      <c r="BZ27" s="126"/>
      <c r="CA27" s="124">
        <f>IF(I27&lt;1,0,Preisfaktoren!$C$62)</f>
        <v>0</v>
      </c>
      <c r="CB27" s="115" cm="1">
        <f t="array" ref="CB27">IF(I27&lt;1,0,INDEX(FaktorBolzen,0,MATCH(ROUNDUP(I27,-2),MaxLaengen,1)))</f>
        <v>0</v>
      </c>
      <c r="CC27" s="124">
        <f t="shared" si="22"/>
        <v>0</v>
      </c>
      <c r="CD27" s="115">
        <f t="shared" si="23"/>
        <v>0</v>
      </c>
      <c r="CE27" s="124">
        <f>IF(S27&lt;1,0,Preisfaktoren!$B$62/$CD27)</f>
        <v>0</v>
      </c>
    </row>
    <row r="28" spans="1:83" ht="54" customHeight="1">
      <c r="A28" s="60"/>
      <c r="B28" s="60"/>
      <c r="C28" s="60"/>
      <c r="D28" s="64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1" t="str">
        <f t="shared" si="0"/>
        <v/>
      </c>
      <c r="AA28" s="62">
        <f t="shared" si="24"/>
        <v>0</v>
      </c>
      <c r="AC28" s="118">
        <f t="shared" si="1"/>
        <v>0</v>
      </c>
      <c r="AD28" s="119">
        <f t="shared" si="2"/>
        <v>0</v>
      </c>
      <c r="AE28" s="119">
        <f t="shared" si="25"/>
        <v>0</v>
      </c>
      <c r="AF28" s="120" t="e">
        <f>INDEX(Preisfaktoren!$B$21:$G$44,MATCH('Vue d’ensemble'!$F28,Preisfaktoren!$B$21:$B$44,0),2)</f>
        <v>#N/A</v>
      </c>
      <c r="AG28" s="121" t="e">
        <f>INDEX(Preisfaktoren!$B$21:$G$44,MATCH('Vue d’ensemble'!$F28,Preisfaktoren!$B$21:$B$44,0),6)</f>
        <v>#N/A</v>
      </c>
      <c r="AH28" s="120">
        <f t="shared" si="4"/>
        <v>0</v>
      </c>
      <c r="AI28" s="121">
        <f t="shared" si="5"/>
        <v>0</v>
      </c>
      <c r="AJ28" s="119">
        <f>IF(P28&lt;1,0,IF(I28&gt;3000,Preisfaktoren!$B$56*2/AI28,Preisfaktoren!$B$56/AI28))</f>
        <v>0</v>
      </c>
      <c r="AK28" s="122"/>
      <c r="AL28" s="118">
        <f t="shared" si="6"/>
        <v>0</v>
      </c>
      <c r="AM28" s="118">
        <f t="shared" si="7"/>
        <v>0</v>
      </c>
      <c r="AN28" s="121">
        <f t="shared" si="8"/>
        <v>0</v>
      </c>
      <c r="AO28" s="123">
        <f t="shared" si="9"/>
        <v>0</v>
      </c>
      <c r="AP28" s="119">
        <f>IFERROR(AO28*Preisfaktoren!$C$67/AM28*AL28,0)</f>
        <v>0</v>
      </c>
      <c r="AQ28" s="119">
        <f>IF($D$7="in Lagerliste",_xlfn.XLOOKUP($E$7,Preisfaktoren!$B$48:$B$49,Preisfaktoren!$C$48:$C$49,0,0,1),IF($D$7="auf Anfrage",$F$7/5,0))</f>
        <v>0</v>
      </c>
      <c r="AR28" s="119">
        <f t="shared" si="26"/>
        <v>0</v>
      </c>
      <c r="AS28" s="119">
        <f t="shared" si="27"/>
        <v>0</v>
      </c>
      <c r="AT28" s="122"/>
      <c r="AU28" s="119">
        <f>IF(I28&lt;1,0,Preisfaktoren!$C$57)</f>
        <v>0</v>
      </c>
      <c r="AV28" s="121" cm="1">
        <f t="array" ref="AV28">IF(I28&lt;1,0,INDEX(FaktorScheren,0,MATCH(ROUNDUP(I28,-2),MaxLaengen,1)))</f>
        <v>0</v>
      </c>
      <c r="AW28" s="119">
        <f t="shared" si="11"/>
        <v>0</v>
      </c>
      <c r="AX28" s="121">
        <f t="shared" si="12"/>
        <v>0</v>
      </c>
      <c r="AY28" s="119">
        <f>IF(OR(I28&lt;1,P28&lt;1),0,Preisfaktoren!$B$57/$AX28)</f>
        <v>0</v>
      </c>
      <c r="AZ28" s="122"/>
      <c r="BA28" s="119">
        <f>IF(I28&lt;1,0,Preisfaktoren!$C$58)</f>
        <v>0</v>
      </c>
      <c r="BB28" s="121" cm="1">
        <f t="array" ref="BB28">IF(I28&lt;1,0,INDEX(FaktorAbkanten,0,MATCH(ROUNDUP(I28,-2),MaxLaengen,1)))</f>
        <v>0</v>
      </c>
      <c r="BC28" s="124">
        <f t="shared" si="13"/>
        <v>0</v>
      </c>
      <c r="BD28" s="125">
        <f t="shared" si="14"/>
        <v>0</v>
      </c>
      <c r="BE28" s="124">
        <f>IF(OR(I28&lt;1,Q28&lt;1),0,Preisfaktoren!$B$58/$BD28)</f>
        <v>0</v>
      </c>
      <c r="BF28" s="126"/>
      <c r="BG28" s="124">
        <f>IF(I28&lt;1,0,Preisfaktoren!$C$59)</f>
        <v>0</v>
      </c>
      <c r="BH28" s="115" cm="1">
        <f t="array" ref="BH28">IF(I28&lt;1,0,INDEX(FaktorQuetschbug,0,MATCH(ROUNDUP(I28,-2),MaxLaengen,1)))</f>
        <v>0</v>
      </c>
      <c r="BI28" s="124">
        <f t="shared" si="15"/>
        <v>0</v>
      </c>
      <c r="BJ28" s="115">
        <f t="shared" si="16"/>
        <v>0</v>
      </c>
      <c r="BK28" s="124">
        <f>IF(OR(I28&lt;1,R28&lt;1),0,Preisfaktoren!$B$59/$BJ28)</f>
        <v>0</v>
      </c>
      <c r="BL28" s="126"/>
      <c r="BM28" s="124">
        <f>IF(I28&lt;1,0,Preisfaktoren!$C$60)</f>
        <v>0</v>
      </c>
      <c r="BN28" s="115" cm="1">
        <f t="array" ref="BN28">IF(I28&lt;1,0,INDEX(FaktorLoecher,0,MATCH(ROUNDUP(I28,-2),MaxLaengen,1)))</f>
        <v>0</v>
      </c>
      <c r="BO28" s="115">
        <f t="shared" si="17"/>
        <v>0</v>
      </c>
      <c r="BP28" s="124">
        <f t="shared" si="18"/>
        <v>0</v>
      </c>
      <c r="BQ28" s="115">
        <f t="shared" si="19"/>
        <v>0</v>
      </c>
      <c r="BR28" s="127">
        <f>IF(T28&lt;1,0,Preisfaktoren!$B$60/$BQ28)</f>
        <v>0</v>
      </c>
      <c r="BS28" s="126"/>
      <c r="BT28" s="124">
        <f>IF(I28&lt;1,0,Preisfaktoren!$C$61)</f>
        <v>0</v>
      </c>
      <c r="BU28" s="115" cm="1">
        <f t="array" ref="BU28">IF(I28&lt;1,0,INDEX(FaktorAusschnitte,0,MATCH(ROUNDUP(I28,-2),MaxLaengen,1)))</f>
        <v>0</v>
      </c>
      <c r="BV28" s="115">
        <f t="shared" si="28"/>
        <v>0</v>
      </c>
      <c r="BW28" s="124">
        <f t="shared" si="20"/>
        <v>0</v>
      </c>
      <c r="BX28" s="115">
        <f t="shared" si="21"/>
        <v>0</v>
      </c>
      <c r="BY28" s="124">
        <f>IF(U28&lt;1,0,Preisfaktoren!$B$61/$BX28)</f>
        <v>0</v>
      </c>
      <c r="BZ28" s="126"/>
      <c r="CA28" s="124">
        <f>IF(I28&lt;1,0,Preisfaktoren!$C$62)</f>
        <v>0</v>
      </c>
      <c r="CB28" s="115" cm="1">
        <f t="array" ref="CB28">IF(I28&lt;1,0,INDEX(FaktorBolzen,0,MATCH(ROUNDUP(I28,-2),MaxLaengen,1)))</f>
        <v>0</v>
      </c>
      <c r="CC28" s="124">
        <f t="shared" si="22"/>
        <v>0</v>
      </c>
      <c r="CD28" s="115">
        <f t="shared" si="23"/>
        <v>0</v>
      </c>
      <c r="CE28" s="124">
        <f>IF(S28&lt;1,0,Preisfaktoren!$B$62/$CD28)</f>
        <v>0</v>
      </c>
    </row>
    <row r="29" spans="1:83" ht="54" customHeight="1">
      <c r="A29" s="60"/>
      <c r="B29" s="60"/>
      <c r="C29" s="60"/>
      <c r="D29" s="64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1" t="str">
        <f t="shared" si="0"/>
        <v/>
      </c>
      <c r="AA29" s="62">
        <f t="shared" si="24"/>
        <v>0</v>
      </c>
      <c r="AC29" s="118">
        <f t="shared" si="1"/>
        <v>0</v>
      </c>
      <c r="AD29" s="119">
        <f t="shared" si="2"/>
        <v>0</v>
      </c>
      <c r="AE29" s="119">
        <f t="shared" si="25"/>
        <v>0</v>
      </c>
      <c r="AF29" s="120" t="e">
        <f>INDEX(Preisfaktoren!$B$21:$G$44,MATCH('Vue d’ensemble'!$F29,Preisfaktoren!$B$21:$B$44,0),2)</f>
        <v>#N/A</v>
      </c>
      <c r="AG29" s="121" t="e">
        <f>INDEX(Preisfaktoren!$B$21:$G$44,MATCH('Vue d’ensemble'!$F29,Preisfaktoren!$B$21:$B$44,0),6)</f>
        <v>#N/A</v>
      </c>
      <c r="AH29" s="120">
        <f t="shared" si="4"/>
        <v>0</v>
      </c>
      <c r="AI29" s="121">
        <f t="shared" si="5"/>
        <v>0</v>
      </c>
      <c r="AJ29" s="119">
        <f>IF(P29&lt;1,0,IF(I29&gt;3000,Preisfaktoren!$B$56*2/AI29,Preisfaktoren!$B$56/AI29))</f>
        <v>0</v>
      </c>
      <c r="AK29" s="122"/>
      <c r="AL29" s="118">
        <f t="shared" si="6"/>
        <v>0</v>
      </c>
      <c r="AM29" s="118">
        <f t="shared" si="7"/>
        <v>0</v>
      </c>
      <c r="AN29" s="121">
        <f t="shared" si="8"/>
        <v>0</v>
      </c>
      <c r="AO29" s="123">
        <f t="shared" si="9"/>
        <v>0</v>
      </c>
      <c r="AP29" s="119">
        <f>IFERROR(AO29*Preisfaktoren!$C$67/AM29*AL29,0)</f>
        <v>0</v>
      </c>
      <c r="AQ29" s="119">
        <f>IF($D$7="in Lagerliste",_xlfn.XLOOKUP($E$7,Preisfaktoren!$B$48:$B$49,Preisfaktoren!$C$48:$C$49,0,0,1),IF($D$7="auf Anfrage",$F$7/5,0))</f>
        <v>0</v>
      </c>
      <c r="AR29" s="119">
        <f t="shared" si="26"/>
        <v>0</v>
      </c>
      <c r="AS29" s="119">
        <f t="shared" si="27"/>
        <v>0</v>
      </c>
      <c r="AT29" s="122"/>
      <c r="AU29" s="119">
        <f>IF(I29&lt;1,0,Preisfaktoren!$C$57)</f>
        <v>0</v>
      </c>
      <c r="AV29" s="121" cm="1">
        <f t="array" ref="AV29">IF(I29&lt;1,0,INDEX(FaktorScheren,0,MATCH(ROUNDUP(I29,-2),MaxLaengen,1)))</f>
        <v>0</v>
      </c>
      <c r="AW29" s="119">
        <f t="shared" si="11"/>
        <v>0</v>
      </c>
      <c r="AX29" s="121">
        <f t="shared" si="12"/>
        <v>0</v>
      </c>
      <c r="AY29" s="119">
        <f>IF(OR(I29&lt;1,P29&lt;1),0,Preisfaktoren!$B$57/$AX29)</f>
        <v>0</v>
      </c>
      <c r="AZ29" s="122"/>
      <c r="BA29" s="119">
        <f>IF(I29&lt;1,0,Preisfaktoren!$C$58)</f>
        <v>0</v>
      </c>
      <c r="BB29" s="121" cm="1">
        <f t="array" ref="BB29">IF(I29&lt;1,0,INDEX(FaktorAbkanten,0,MATCH(ROUNDUP(I29,-2),MaxLaengen,1)))</f>
        <v>0</v>
      </c>
      <c r="BC29" s="124">
        <f t="shared" si="13"/>
        <v>0</v>
      </c>
      <c r="BD29" s="125">
        <f t="shared" si="14"/>
        <v>0</v>
      </c>
      <c r="BE29" s="124">
        <f>IF(OR(I29&lt;1,Q29&lt;1),0,Preisfaktoren!$B$58/$BD29)</f>
        <v>0</v>
      </c>
      <c r="BF29" s="126"/>
      <c r="BG29" s="124">
        <f>IF(I29&lt;1,0,Preisfaktoren!$C$59)</f>
        <v>0</v>
      </c>
      <c r="BH29" s="115" cm="1">
        <f t="array" ref="BH29">IF(I29&lt;1,0,INDEX(FaktorQuetschbug,0,MATCH(ROUNDUP(I29,-2),MaxLaengen,1)))</f>
        <v>0</v>
      </c>
      <c r="BI29" s="124">
        <f t="shared" si="15"/>
        <v>0</v>
      </c>
      <c r="BJ29" s="115">
        <f t="shared" si="16"/>
        <v>0</v>
      </c>
      <c r="BK29" s="124">
        <f>IF(OR(I29&lt;1,R29&lt;1),0,Preisfaktoren!$B$59/$BJ29)</f>
        <v>0</v>
      </c>
      <c r="BL29" s="126"/>
      <c r="BM29" s="124">
        <f>IF(I29&lt;1,0,Preisfaktoren!$C$60)</f>
        <v>0</v>
      </c>
      <c r="BN29" s="115" cm="1">
        <f t="array" ref="BN29">IF(I29&lt;1,0,INDEX(FaktorLoecher,0,MATCH(ROUNDUP(I29,-2),MaxLaengen,1)))</f>
        <v>0</v>
      </c>
      <c r="BO29" s="115">
        <f t="shared" si="17"/>
        <v>0</v>
      </c>
      <c r="BP29" s="124">
        <f t="shared" si="18"/>
        <v>0</v>
      </c>
      <c r="BQ29" s="115">
        <f t="shared" si="19"/>
        <v>0</v>
      </c>
      <c r="BR29" s="127">
        <f>IF(T29&lt;1,0,Preisfaktoren!$B$60/$BQ29)</f>
        <v>0</v>
      </c>
      <c r="BS29" s="126"/>
      <c r="BT29" s="124">
        <f>IF(I29&lt;1,0,Preisfaktoren!$C$61)</f>
        <v>0</v>
      </c>
      <c r="BU29" s="115" cm="1">
        <f t="array" ref="BU29">IF(I29&lt;1,0,INDEX(FaktorAusschnitte,0,MATCH(ROUNDUP(I29,-2),MaxLaengen,1)))</f>
        <v>0</v>
      </c>
      <c r="BV29" s="115">
        <f t="shared" si="28"/>
        <v>0</v>
      </c>
      <c r="BW29" s="124">
        <f t="shared" si="20"/>
        <v>0</v>
      </c>
      <c r="BX29" s="115">
        <f t="shared" si="21"/>
        <v>0</v>
      </c>
      <c r="BY29" s="124">
        <f>IF(U29&lt;1,0,Preisfaktoren!$B$61/$BX29)</f>
        <v>0</v>
      </c>
      <c r="BZ29" s="126"/>
      <c r="CA29" s="124">
        <f>IF(I29&lt;1,0,Preisfaktoren!$C$62)</f>
        <v>0</v>
      </c>
      <c r="CB29" s="115" cm="1">
        <f t="array" ref="CB29">IF(I29&lt;1,0,INDEX(FaktorBolzen,0,MATCH(ROUNDUP(I29,-2),MaxLaengen,1)))</f>
        <v>0</v>
      </c>
      <c r="CC29" s="124">
        <f t="shared" si="22"/>
        <v>0</v>
      </c>
      <c r="CD29" s="115">
        <f t="shared" si="23"/>
        <v>0</v>
      </c>
      <c r="CE29" s="124">
        <f>IF(S29&lt;1,0,Preisfaktoren!$B$62/$CD29)</f>
        <v>0</v>
      </c>
    </row>
    <row r="30" spans="1:83" ht="54" customHeight="1">
      <c r="A30" s="60"/>
      <c r="B30" s="60"/>
      <c r="C30" s="60"/>
      <c r="D30" s="64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1" t="str">
        <f t="shared" si="0"/>
        <v/>
      </c>
      <c r="AA30" s="62">
        <f t="shared" si="24"/>
        <v>0</v>
      </c>
      <c r="AC30" s="118">
        <f t="shared" si="1"/>
        <v>0</v>
      </c>
      <c r="AD30" s="119">
        <f t="shared" si="2"/>
        <v>0</v>
      </c>
      <c r="AE30" s="119">
        <f t="shared" si="25"/>
        <v>0</v>
      </c>
      <c r="AF30" s="120" t="e">
        <f>INDEX(Preisfaktoren!$B$21:$G$44,MATCH('Vue d’ensemble'!$F30,Preisfaktoren!$B$21:$B$44,0),2)</f>
        <v>#N/A</v>
      </c>
      <c r="AG30" s="121" t="e">
        <f>INDEX(Preisfaktoren!$B$21:$G$44,MATCH('Vue d’ensemble'!$F30,Preisfaktoren!$B$21:$B$44,0),6)</f>
        <v>#N/A</v>
      </c>
      <c r="AH30" s="120">
        <f t="shared" si="4"/>
        <v>0</v>
      </c>
      <c r="AI30" s="121">
        <f t="shared" si="5"/>
        <v>0</v>
      </c>
      <c r="AJ30" s="119">
        <f>IF(P30&lt;1,0,IF(I30&gt;3000,Preisfaktoren!$B$56*2/AI30,Preisfaktoren!$B$56/AI30))</f>
        <v>0</v>
      </c>
      <c r="AK30" s="122"/>
      <c r="AL30" s="118">
        <f t="shared" si="6"/>
        <v>0</v>
      </c>
      <c r="AM30" s="118">
        <f t="shared" si="7"/>
        <v>0</v>
      </c>
      <c r="AN30" s="121">
        <f t="shared" si="8"/>
        <v>0</v>
      </c>
      <c r="AO30" s="123">
        <f t="shared" si="9"/>
        <v>0</v>
      </c>
      <c r="AP30" s="119">
        <f>IFERROR(AO30*Preisfaktoren!$C$67/AM30*AL30,0)</f>
        <v>0</v>
      </c>
      <c r="AQ30" s="119">
        <f>IF($D$7="in Lagerliste",_xlfn.XLOOKUP($E$7,Preisfaktoren!$B$48:$B$49,Preisfaktoren!$C$48:$C$49,0,0,1),IF($D$7="auf Anfrage",$F$7/5,0))</f>
        <v>0</v>
      </c>
      <c r="AR30" s="119">
        <f t="shared" si="26"/>
        <v>0</v>
      </c>
      <c r="AS30" s="119">
        <f t="shared" si="27"/>
        <v>0</v>
      </c>
      <c r="AT30" s="122"/>
      <c r="AU30" s="119">
        <f>IF(I30&lt;1,0,Preisfaktoren!$C$57)</f>
        <v>0</v>
      </c>
      <c r="AV30" s="121" cm="1">
        <f t="array" ref="AV30">IF(I30&lt;1,0,INDEX(FaktorScheren,0,MATCH(ROUNDUP(I30,-2),MaxLaengen,1)))</f>
        <v>0</v>
      </c>
      <c r="AW30" s="119">
        <f t="shared" si="11"/>
        <v>0</v>
      </c>
      <c r="AX30" s="121">
        <f t="shared" si="12"/>
        <v>0</v>
      </c>
      <c r="AY30" s="119">
        <f>IF(OR(I30&lt;1,P30&lt;1),0,Preisfaktoren!$B$57/$AX30)</f>
        <v>0</v>
      </c>
      <c r="AZ30" s="122"/>
      <c r="BA30" s="119">
        <f>IF(I30&lt;1,0,Preisfaktoren!$C$58)</f>
        <v>0</v>
      </c>
      <c r="BB30" s="121" cm="1">
        <f t="array" ref="BB30">IF(I30&lt;1,0,INDEX(FaktorAbkanten,0,MATCH(ROUNDUP(I30,-2),MaxLaengen,1)))</f>
        <v>0</v>
      </c>
      <c r="BC30" s="124">
        <f t="shared" si="13"/>
        <v>0</v>
      </c>
      <c r="BD30" s="125">
        <f t="shared" si="14"/>
        <v>0</v>
      </c>
      <c r="BE30" s="124">
        <f>IF(OR(I30&lt;1,Q30&lt;1),0,Preisfaktoren!$B$58/$BD30)</f>
        <v>0</v>
      </c>
      <c r="BF30" s="126"/>
      <c r="BG30" s="124">
        <f>IF(I30&lt;1,0,Preisfaktoren!$C$59)</f>
        <v>0</v>
      </c>
      <c r="BH30" s="115" cm="1">
        <f t="array" ref="BH30">IF(I30&lt;1,0,INDEX(FaktorQuetschbug,0,MATCH(ROUNDUP(I30,-2),MaxLaengen,1)))</f>
        <v>0</v>
      </c>
      <c r="BI30" s="124">
        <f t="shared" si="15"/>
        <v>0</v>
      </c>
      <c r="BJ30" s="115">
        <f t="shared" si="16"/>
        <v>0</v>
      </c>
      <c r="BK30" s="124">
        <f>IF(OR(I30&lt;1,R30&lt;1),0,Preisfaktoren!$B$59/$BJ30)</f>
        <v>0</v>
      </c>
      <c r="BL30" s="126"/>
      <c r="BM30" s="124">
        <f>IF(I30&lt;1,0,Preisfaktoren!$C$60)</f>
        <v>0</v>
      </c>
      <c r="BN30" s="115" cm="1">
        <f t="array" ref="BN30">IF(I30&lt;1,0,INDEX(FaktorLoecher,0,MATCH(ROUNDUP(I30,-2),MaxLaengen,1)))</f>
        <v>0</v>
      </c>
      <c r="BO30" s="115">
        <f t="shared" si="17"/>
        <v>0</v>
      </c>
      <c r="BP30" s="124">
        <f t="shared" si="18"/>
        <v>0</v>
      </c>
      <c r="BQ30" s="115">
        <f t="shared" si="19"/>
        <v>0</v>
      </c>
      <c r="BR30" s="127">
        <f>IF(T30&lt;1,0,Preisfaktoren!$B$60/$BQ30)</f>
        <v>0</v>
      </c>
      <c r="BS30" s="126"/>
      <c r="BT30" s="124">
        <f>IF(I30&lt;1,0,Preisfaktoren!$C$61)</f>
        <v>0</v>
      </c>
      <c r="BU30" s="115" cm="1">
        <f t="array" ref="BU30">IF(I30&lt;1,0,INDEX(FaktorAusschnitte,0,MATCH(ROUNDUP(I30,-2),MaxLaengen,1)))</f>
        <v>0</v>
      </c>
      <c r="BV30" s="115">
        <f t="shared" si="28"/>
        <v>0</v>
      </c>
      <c r="BW30" s="124">
        <f t="shared" si="20"/>
        <v>0</v>
      </c>
      <c r="BX30" s="115">
        <f t="shared" si="21"/>
        <v>0</v>
      </c>
      <c r="BY30" s="124">
        <f>IF(U30&lt;1,0,Preisfaktoren!$B$61/$BX30)</f>
        <v>0</v>
      </c>
      <c r="BZ30" s="126"/>
      <c r="CA30" s="124">
        <f>IF(I30&lt;1,0,Preisfaktoren!$C$62)</f>
        <v>0</v>
      </c>
      <c r="CB30" s="115" cm="1">
        <f t="array" ref="CB30">IF(I30&lt;1,0,INDEX(FaktorBolzen,0,MATCH(ROUNDUP(I30,-2),MaxLaengen,1)))</f>
        <v>0</v>
      </c>
      <c r="CC30" s="124">
        <f t="shared" si="22"/>
        <v>0</v>
      </c>
      <c r="CD30" s="115">
        <f t="shared" si="23"/>
        <v>0</v>
      </c>
      <c r="CE30" s="124">
        <f>IF(S30&lt;1,0,Preisfaktoren!$B$62/$CD30)</f>
        <v>0</v>
      </c>
    </row>
    <row r="31" spans="1:83" ht="54" customHeight="1">
      <c r="A31" s="60"/>
      <c r="B31" s="60"/>
      <c r="C31" s="60"/>
      <c r="D31" s="64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1" t="str">
        <f t="shared" si="0"/>
        <v/>
      </c>
      <c r="AA31" s="62">
        <f t="shared" si="24"/>
        <v>0</v>
      </c>
      <c r="AC31" s="118">
        <f t="shared" si="1"/>
        <v>0</v>
      </c>
      <c r="AD31" s="119">
        <f t="shared" si="2"/>
        <v>0</v>
      </c>
      <c r="AE31" s="119">
        <f t="shared" si="25"/>
        <v>0</v>
      </c>
      <c r="AF31" s="120" t="e">
        <f>INDEX(Preisfaktoren!$B$21:$G$44,MATCH('Vue d’ensemble'!$F31,Preisfaktoren!$B$21:$B$44,0),2)</f>
        <v>#N/A</v>
      </c>
      <c r="AG31" s="121" t="e">
        <f>INDEX(Preisfaktoren!$B$21:$G$44,MATCH('Vue d’ensemble'!$F31,Preisfaktoren!$B$21:$B$44,0),6)</f>
        <v>#N/A</v>
      </c>
      <c r="AH31" s="120">
        <f t="shared" si="4"/>
        <v>0</v>
      </c>
      <c r="AI31" s="121">
        <f t="shared" si="5"/>
        <v>0</v>
      </c>
      <c r="AJ31" s="119">
        <f>IF(P31&lt;1,0,IF(I31&gt;3000,Preisfaktoren!$B$56*2/AI31,Preisfaktoren!$B$56/AI31))</f>
        <v>0</v>
      </c>
      <c r="AK31" s="122"/>
      <c r="AL31" s="118">
        <f t="shared" si="6"/>
        <v>0</v>
      </c>
      <c r="AM31" s="118">
        <f t="shared" si="7"/>
        <v>0</v>
      </c>
      <c r="AN31" s="121">
        <f t="shared" si="8"/>
        <v>0</v>
      </c>
      <c r="AO31" s="123">
        <f t="shared" si="9"/>
        <v>0</v>
      </c>
      <c r="AP31" s="119">
        <f>IFERROR(AO31*Preisfaktoren!$C$67/AM31*AL31,0)</f>
        <v>0</v>
      </c>
      <c r="AQ31" s="119">
        <f>IF($D$7="in Lagerliste",_xlfn.XLOOKUP($E$7,Preisfaktoren!$B$48:$B$49,Preisfaktoren!$C$48:$C$49,0,0,1),IF($D$7="auf Anfrage",$F$7/5,0))</f>
        <v>0</v>
      </c>
      <c r="AR31" s="119">
        <f t="shared" si="26"/>
        <v>0</v>
      </c>
      <c r="AS31" s="119">
        <f t="shared" si="27"/>
        <v>0</v>
      </c>
      <c r="AT31" s="122"/>
      <c r="AU31" s="119">
        <f>IF(I31&lt;1,0,Preisfaktoren!$C$57)</f>
        <v>0</v>
      </c>
      <c r="AV31" s="121" cm="1">
        <f t="array" ref="AV31">IF(I31&lt;1,0,INDEX(FaktorScheren,0,MATCH(ROUNDUP(I31,-2),MaxLaengen,1)))</f>
        <v>0</v>
      </c>
      <c r="AW31" s="119">
        <f t="shared" si="11"/>
        <v>0</v>
      </c>
      <c r="AX31" s="121">
        <f t="shared" si="12"/>
        <v>0</v>
      </c>
      <c r="AY31" s="119">
        <f>IF(OR(I31&lt;1,P31&lt;1),0,Preisfaktoren!$B$57/$AX31)</f>
        <v>0</v>
      </c>
      <c r="AZ31" s="122"/>
      <c r="BA31" s="119">
        <f>IF(I31&lt;1,0,Preisfaktoren!$C$58)</f>
        <v>0</v>
      </c>
      <c r="BB31" s="121" cm="1">
        <f t="array" ref="BB31">IF(I31&lt;1,0,INDEX(FaktorAbkanten,0,MATCH(ROUNDUP(I31,-2),MaxLaengen,1)))</f>
        <v>0</v>
      </c>
      <c r="BC31" s="124">
        <f t="shared" si="13"/>
        <v>0</v>
      </c>
      <c r="BD31" s="125">
        <f t="shared" si="14"/>
        <v>0</v>
      </c>
      <c r="BE31" s="124">
        <f>IF(OR(I31&lt;1,Q31&lt;1),0,Preisfaktoren!$B$58/$BD31)</f>
        <v>0</v>
      </c>
      <c r="BF31" s="126"/>
      <c r="BG31" s="124">
        <f>IF(I31&lt;1,0,Preisfaktoren!$C$59)</f>
        <v>0</v>
      </c>
      <c r="BH31" s="115" cm="1">
        <f t="array" ref="BH31">IF(I31&lt;1,0,INDEX(FaktorQuetschbug,0,MATCH(ROUNDUP(I31,-2),MaxLaengen,1)))</f>
        <v>0</v>
      </c>
      <c r="BI31" s="124">
        <f t="shared" si="15"/>
        <v>0</v>
      </c>
      <c r="BJ31" s="115">
        <f t="shared" si="16"/>
        <v>0</v>
      </c>
      <c r="BK31" s="124">
        <f>IF(OR(I31&lt;1,R31&lt;1),0,Preisfaktoren!$B$59/$BJ31)</f>
        <v>0</v>
      </c>
      <c r="BL31" s="126"/>
      <c r="BM31" s="124">
        <f>IF(I31&lt;1,0,Preisfaktoren!$C$60)</f>
        <v>0</v>
      </c>
      <c r="BN31" s="115" cm="1">
        <f t="array" ref="BN31">IF(I31&lt;1,0,INDEX(FaktorLoecher,0,MATCH(ROUNDUP(I31,-2),MaxLaengen,1)))</f>
        <v>0</v>
      </c>
      <c r="BO31" s="115">
        <f t="shared" si="17"/>
        <v>0</v>
      </c>
      <c r="BP31" s="124">
        <f t="shared" si="18"/>
        <v>0</v>
      </c>
      <c r="BQ31" s="115">
        <f t="shared" si="19"/>
        <v>0</v>
      </c>
      <c r="BR31" s="127">
        <f>IF(T31&lt;1,0,Preisfaktoren!$B$60/$BQ31)</f>
        <v>0</v>
      </c>
      <c r="BS31" s="126"/>
      <c r="BT31" s="124">
        <f>IF(I31&lt;1,0,Preisfaktoren!$C$61)</f>
        <v>0</v>
      </c>
      <c r="BU31" s="115" cm="1">
        <f t="array" ref="BU31">IF(I31&lt;1,0,INDEX(FaktorAusschnitte,0,MATCH(ROUNDUP(I31,-2),MaxLaengen,1)))</f>
        <v>0</v>
      </c>
      <c r="BV31" s="115">
        <f t="shared" si="28"/>
        <v>0</v>
      </c>
      <c r="BW31" s="124">
        <f t="shared" si="20"/>
        <v>0</v>
      </c>
      <c r="BX31" s="115">
        <f t="shared" si="21"/>
        <v>0</v>
      </c>
      <c r="BY31" s="124">
        <f>IF(U31&lt;1,0,Preisfaktoren!$B$61/$BX31)</f>
        <v>0</v>
      </c>
      <c r="BZ31" s="126"/>
      <c r="CA31" s="124">
        <f>IF(I31&lt;1,0,Preisfaktoren!$C$62)</f>
        <v>0</v>
      </c>
      <c r="CB31" s="115" cm="1">
        <f t="array" ref="CB31">IF(I31&lt;1,0,INDEX(FaktorBolzen,0,MATCH(ROUNDUP(I31,-2),MaxLaengen,1)))</f>
        <v>0</v>
      </c>
      <c r="CC31" s="124">
        <f t="shared" si="22"/>
        <v>0</v>
      </c>
      <c r="CD31" s="115">
        <f t="shared" si="23"/>
        <v>0</v>
      </c>
      <c r="CE31" s="124">
        <f>IF(S31&lt;1,0,Preisfaktoren!$B$62/$CD31)</f>
        <v>0</v>
      </c>
    </row>
    <row r="32" spans="1:83" ht="54" customHeight="1">
      <c r="A32" s="60"/>
      <c r="B32" s="60"/>
      <c r="C32" s="60"/>
      <c r="D32" s="64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1" t="str">
        <f t="shared" si="0"/>
        <v/>
      </c>
      <c r="AA32" s="62">
        <f t="shared" si="24"/>
        <v>0</v>
      </c>
      <c r="AC32" s="118">
        <f t="shared" si="1"/>
        <v>0</v>
      </c>
      <c r="AD32" s="119">
        <f t="shared" si="2"/>
        <v>0</v>
      </c>
      <c r="AE32" s="119">
        <f t="shared" si="25"/>
        <v>0</v>
      </c>
      <c r="AF32" s="120" t="e">
        <f>INDEX(Preisfaktoren!$B$21:$G$44,MATCH('Vue d’ensemble'!$F32,Preisfaktoren!$B$21:$B$44,0),2)</f>
        <v>#N/A</v>
      </c>
      <c r="AG32" s="121" t="e">
        <f>INDEX(Preisfaktoren!$B$21:$G$44,MATCH('Vue d’ensemble'!$F32,Preisfaktoren!$B$21:$B$44,0),6)</f>
        <v>#N/A</v>
      </c>
      <c r="AH32" s="120">
        <f t="shared" si="4"/>
        <v>0</v>
      </c>
      <c r="AI32" s="121">
        <f t="shared" si="5"/>
        <v>0</v>
      </c>
      <c r="AJ32" s="119">
        <f>IF(P32&lt;1,0,IF(I32&gt;3000,Preisfaktoren!$B$56*2/AI32,Preisfaktoren!$B$56/AI32))</f>
        <v>0</v>
      </c>
      <c r="AK32" s="122"/>
      <c r="AL32" s="118">
        <f t="shared" si="6"/>
        <v>0</v>
      </c>
      <c r="AM32" s="118">
        <f t="shared" si="7"/>
        <v>0</v>
      </c>
      <c r="AN32" s="121">
        <f t="shared" si="8"/>
        <v>0</v>
      </c>
      <c r="AO32" s="123">
        <f t="shared" si="9"/>
        <v>0</v>
      </c>
      <c r="AP32" s="119">
        <f>IFERROR(AO32*Preisfaktoren!$C$67/AM32*AL32,0)</f>
        <v>0</v>
      </c>
      <c r="AQ32" s="119">
        <f>IF($D$7="in Lagerliste",_xlfn.XLOOKUP($E$7,Preisfaktoren!$B$48:$B$49,Preisfaktoren!$C$48:$C$49,0,0,1),IF($D$7="auf Anfrage",$F$7/5,0))</f>
        <v>0</v>
      </c>
      <c r="AR32" s="119">
        <f t="shared" si="26"/>
        <v>0</v>
      </c>
      <c r="AS32" s="119">
        <f t="shared" si="27"/>
        <v>0</v>
      </c>
      <c r="AT32" s="122"/>
      <c r="AU32" s="119">
        <f>IF(I32&lt;1,0,Preisfaktoren!$C$57)</f>
        <v>0</v>
      </c>
      <c r="AV32" s="121" cm="1">
        <f t="array" ref="AV32">IF(I32&lt;1,0,INDEX(FaktorScheren,0,MATCH(ROUNDUP(I32,-2),MaxLaengen,1)))</f>
        <v>0</v>
      </c>
      <c r="AW32" s="119">
        <f t="shared" si="11"/>
        <v>0</v>
      </c>
      <c r="AX32" s="121">
        <f t="shared" si="12"/>
        <v>0</v>
      </c>
      <c r="AY32" s="119">
        <f>IF(OR(I32&lt;1,P32&lt;1),0,Preisfaktoren!$B$57/$AX32)</f>
        <v>0</v>
      </c>
      <c r="AZ32" s="122"/>
      <c r="BA32" s="119">
        <f>IF(I32&lt;1,0,Preisfaktoren!$C$58)</f>
        <v>0</v>
      </c>
      <c r="BB32" s="121" cm="1">
        <f t="array" ref="BB32">IF(I32&lt;1,0,INDEX(FaktorAbkanten,0,MATCH(ROUNDUP(I32,-2),MaxLaengen,1)))</f>
        <v>0</v>
      </c>
      <c r="BC32" s="124">
        <f t="shared" si="13"/>
        <v>0</v>
      </c>
      <c r="BD32" s="125">
        <f t="shared" si="14"/>
        <v>0</v>
      </c>
      <c r="BE32" s="124">
        <f>IF(OR(I32&lt;1,Q32&lt;1),0,Preisfaktoren!$B$58/$BD32)</f>
        <v>0</v>
      </c>
      <c r="BF32" s="126"/>
      <c r="BG32" s="124">
        <f>IF(I32&lt;1,0,Preisfaktoren!$C$59)</f>
        <v>0</v>
      </c>
      <c r="BH32" s="115" cm="1">
        <f t="array" ref="BH32">IF(I32&lt;1,0,INDEX(FaktorQuetschbug,0,MATCH(ROUNDUP(I32,-2),MaxLaengen,1)))</f>
        <v>0</v>
      </c>
      <c r="BI32" s="124">
        <f t="shared" si="15"/>
        <v>0</v>
      </c>
      <c r="BJ32" s="115">
        <f t="shared" si="16"/>
        <v>0</v>
      </c>
      <c r="BK32" s="124">
        <f>IF(OR(I32&lt;1,R32&lt;1),0,Preisfaktoren!$B$59/$BJ32)</f>
        <v>0</v>
      </c>
      <c r="BL32" s="126"/>
      <c r="BM32" s="124">
        <f>IF(I32&lt;1,0,Preisfaktoren!$C$60)</f>
        <v>0</v>
      </c>
      <c r="BN32" s="115" cm="1">
        <f t="array" ref="BN32">IF(I32&lt;1,0,INDEX(FaktorLoecher,0,MATCH(ROUNDUP(I32,-2),MaxLaengen,1)))</f>
        <v>0</v>
      </c>
      <c r="BO32" s="115">
        <f t="shared" si="17"/>
        <v>0</v>
      </c>
      <c r="BP32" s="124">
        <f t="shared" si="18"/>
        <v>0</v>
      </c>
      <c r="BQ32" s="115">
        <f t="shared" si="19"/>
        <v>0</v>
      </c>
      <c r="BR32" s="127">
        <f>IF(T32&lt;1,0,Preisfaktoren!$B$60/$BQ32)</f>
        <v>0</v>
      </c>
      <c r="BS32" s="126"/>
      <c r="BT32" s="124">
        <f>IF(I32&lt;1,0,Preisfaktoren!$C$61)</f>
        <v>0</v>
      </c>
      <c r="BU32" s="115" cm="1">
        <f t="array" ref="BU32">IF(I32&lt;1,0,INDEX(FaktorAusschnitte,0,MATCH(ROUNDUP(I32,-2),MaxLaengen,1)))</f>
        <v>0</v>
      </c>
      <c r="BV32" s="115">
        <f t="shared" si="28"/>
        <v>0</v>
      </c>
      <c r="BW32" s="124">
        <f t="shared" si="20"/>
        <v>0</v>
      </c>
      <c r="BX32" s="115">
        <f t="shared" si="21"/>
        <v>0</v>
      </c>
      <c r="BY32" s="124">
        <f>IF(U32&lt;1,0,Preisfaktoren!$B$61/$BX32)</f>
        <v>0</v>
      </c>
      <c r="BZ32" s="126"/>
      <c r="CA32" s="124">
        <f>IF(I32&lt;1,0,Preisfaktoren!$C$62)</f>
        <v>0</v>
      </c>
      <c r="CB32" s="115" cm="1">
        <f t="array" ref="CB32">IF(I32&lt;1,0,INDEX(FaktorBolzen,0,MATCH(ROUNDUP(I32,-2),MaxLaengen,1)))</f>
        <v>0</v>
      </c>
      <c r="CC32" s="124">
        <f t="shared" si="22"/>
        <v>0</v>
      </c>
      <c r="CD32" s="115">
        <f t="shared" si="23"/>
        <v>0</v>
      </c>
      <c r="CE32" s="124">
        <f>IF(S32&lt;1,0,Preisfaktoren!$B$62/$CD32)</f>
        <v>0</v>
      </c>
    </row>
    <row r="33" spans="1:83" ht="54" customHeight="1">
      <c r="A33" s="60"/>
      <c r="B33" s="60"/>
      <c r="C33" s="60"/>
      <c r="D33" s="64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1" t="str">
        <f t="shared" si="0"/>
        <v/>
      </c>
      <c r="AA33" s="62">
        <f t="shared" si="24"/>
        <v>0</v>
      </c>
      <c r="AC33" s="118">
        <f t="shared" si="1"/>
        <v>0</v>
      </c>
      <c r="AD33" s="119">
        <f t="shared" si="2"/>
        <v>0</v>
      </c>
      <c r="AE33" s="119">
        <f t="shared" si="25"/>
        <v>0</v>
      </c>
      <c r="AF33" s="120" t="e">
        <f>INDEX(Preisfaktoren!$B$21:$G$44,MATCH('Vue d’ensemble'!$F33,Preisfaktoren!$B$21:$B$44,0),2)</f>
        <v>#N/A</v>
      </c>
      <c r="AG33" s="121" t="e">
        <f>INDEX(Preisfaktoren!$B$21:$G$44,MATCH('Vue d’ensemble'!$F33,Preisfaktoren!$B$21:$B$44,0),6)</f>
        <v>#N/A</v>
      </c>
      <c r="AH33" s="120">
        <f t="shared" si="4"/>
        <v>0</v>
      </c>
      <c r="AI33" s="121">
        <f t="shared" si="5"/>
        <v>0</v>
      </c>
      <c r="AJ33" s="119">
        <f>IF(P33&lt;1,0,IF(I33&gt;3000,Preisfaktoren!$B$56*2/AI33,Preisfaktoren!$B$56/AI33))</f>
        <v>0</v>
      </c>
      <c r="AK33" s="122"/>
      <c r="AL33" s="118">
        <f t="shared" si="6"/>
        <v>0</v>
      </c>
      <c r="AM33" s="118">
        <f t="shared" si="7"/>
        <v>0</v>
      </c>
      <c r="AN33" s="121">
        <f t="shared" si="8"/>
        <v>0</v>
      </c>
      <c r="AO33" s="123">
        <f t="shared" si="9"/>
        <v>0</v>
      </c>
      <c r="AP33" s="119">
        <f>IFERROR(AO33*Preisfaktoren!$C$67/AM33*AL33,0)</f>
        <v>0</v>
      </c>
      <c r="AQ33" s="119">
        <f>IF($D$7="in Lagerliste",_xlfn.XLOOKUP($E$7,Preisfaktoren!$B$48:$B$49,Preisfaktoren!$C$48:$C$49,0,0,1),IF($D$7="auf Anfrage",$F$7/5,0))</f>
        <v>0</v>
      </c>
      <c r="AR33" s="119">
        <f t="shared" si="26"/>
        <v>0</v>
      </c>
      <c r="AS33" s="119">
        <f t="shared" si="27"/>
        <v>0</v>
      </c>
      <c r="AT33" s="122"/>
      <c r="AU33" s="119">
        <f>IF(I33&lt;1,0,Preisfaktoren!$C$57)</f>
        <v>0</v>
      </c>
      <c r="AV33" s="121" cm="1">
        <f t="array" ref="AV33">IF(I33&lt;1,0,INDEX(FaktorScheren,0,MATCH(ROUNDUP(I33,-2),MaxLaengen,1)))</f>
        <v>0</v>
      </c>
      <c r="AW33" s="119">
        <f t="shared" si="11"/>
        <v>0</v>
      </c>
      <c r="AX33" s="121">
        <f t="shared" si="12"/>
        <v>0</v>
      </c>
      <c r="AY33" s="119">
        <f>IF(OR(I33&lt;1,P33&lt;1),0,Preisfaktoren!$B$57/$AX33)</f>
        <v>0</v>
      </c>
      <c r="AZ33" s="122"/>
      <c r="BA33" s="119">
        <f>IF(I33&lt;1,0,Preisfaktoren!$C$58)</f>
        <v>0</v>
      </c>
      <c r="BB33" s="121" cm="1">
        <f t="array" ref="BB33">IF(I33&lt;1,0,INDEX(FaktorAbkanten,0,MATCH(ROUNDUP(I33,-2),MaxLaengen,1)))</f>
        <v>0</v>
      </c>
      <c r="BC33" s="124">
        <f t="shared" si="13"/>
        <v>0</v>
      </c>
      <c r="BD33" s="125">
        <f t="shared" si="14"/>
        <v>0</v>
      </c>
      <c r="BE33" s="124">
        <f>IF(OR(I33&lt;1,Q33&lt;1),0,Preisfaktoren!$B$58/$BD33)</f>
        <v>0</v>
      </c>
      <c r="BF33" s="126"/>
      <c r="BG33" s="124">
        <f>IF(I33&lt;1,0,Preisfaktoren!$C$59)</f>
        <v>0</v>
      </c>
      <c r="BH33" s="115" cm="1">
        <f t="array" ref="BH33">IF(I33&lt;1,0,INDEX(FaktorQuetschbug,0,MATCH(ROUNDUP(I33,-2),MaxLaengen,1)))</f>
        <v>0</v>
      </c>
      <c r="BI33" s="124">
        <f t="shared" si="15"/>
        <v>0</v>
      </c>
      <c r="BJ33" s="115">
        <f t="shared" si="16"/>
        <v>0</v>
      </c>
      <c r="BK33" s="124">
        <f>IF(OR(I33&lt;1,R33&lt;1),0,Preisfaktoren!$B$59/$BJ33)</f>
        <v>0</v>
      </c>
      <c r="BL33" s="126"/>
      <c r="BM33" s="124">
        <f>IF(I33&lt;1,0,Preisfaktoren!$C$60)</f>
        <v>0</v>
      </c>
      <c r="BN33" s="115" cm="1">
        <f t="array" ref="BN33">IF(I33&lt;1,0,INDEX(FaktorLoecher,0,MATCH(ROUNDUP(I33,-2),MaxLaengen,1)))</f>
        <v>0</v>
      </c>
      <c r="BO33" s="115">
        <f t="shared" si="17"/>
        <v>0</v>
      </c>
      <c r="BP33" s="124">
        <f t="shared" si="18"/>
        <v>0</v>
      </c>
      <c r="BQ33" s="115">
        <f t="shared" si="19"/>
        <v>0</v>
      </c>
      <c r="BR33" s="127">
        <f>IF(T33&lt;1,0,Preisfaktoren!$B$60/$BQ33)</f>
        <v>0</v>
      </c>
      <c r="BS33" s="126"/>
      <c r="BT33" s="124">
        <f>IF(I33&lt;1,0,Preisfaktoren!$C$61)</f>
        <v>0</v>
      </c>
      <c r="BU33" s="115" cm="1">
        <f t="array" ref="BU33">IF(I33&lt;1,0,INDEX(FaktorAusschnitte,0,MATCH(ROUNDUP(I33,-2),MaxLaengen,1)))</f>
        <v>0</v>
      </c>
      <c r="BV33" s="115">
        <f t="shared" si="28"/>
        <v>0</v>
      </c>
      <c r="BW33" s="124">
        <f t="shared" si="20"/>
        <v>0</v>
      </c>
      <c r="BX33" s="115">
        <f t="shared" si="21"/>
        <v>0</v>
      </c>
      <c r="BY33" s="124">
        <f>IF(U33&lt;1,0,Preisfaktoren!$B$61/$BX33)</f>
        <v>0</v>
      </c>
      <c r="BZ33" s="126"/>
      <c r="CA33" s="124">
        <f>IF(I33&lt;1,0,Preisfaktoren!$C$62)</f>
        <v>0</v>
      </c>
      <c r="CB33" s="115" cm="1">
        <f t="array" ref="CB33">IF(I33&lt;1,0,INDEX(FaktorBolzen,0,MATCH(ROUNDUP(I33,-2),MaxLaengen,1)))</f>
        <v>0</v>
      </c>
      <c r="CC33" s="124">
        <f t="shared" si="22"/>
        <v>0</v>
      </c>
      <c r="CD33" s="115">
        <f t="shared" si="23"/>
        <v>0</v>
      </c>
      <c r="CE33" s="124">
        <f>IF(S33&lt;1,0,Preisfaktoren!$B$62/$CD33)</f>
        <v>0</v>
      </c>
    </row>
    <row r="34" spans="1:83" ht="54" customHeight="1">
      <c r="A34" s="60"/>
      <c r="B34" s="60"/>
      <c r="C34" s="60"/>
      <c r="D34" s="64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1" t="str">
        <f t="shared" si="0"/>
        <v/>
      </c>
      <c r="AA34" s="62">
        <f t="shared" si="24"/>
        <v>0</v>
      </c>
      <c r="AC34" s="118">
        <f t="shared" si="1"/>
        <v>0</v>
      </c>
      <c r="AD34" s="119">
        <f t="shared" si="2"/>
        <v>0</v>
      </c>
      <c r="AE34" s="119">
        <f t="shared" si="25"/>
        <v>0</v>
      </c>
      <c r="AF34" s="120" t="e">
        <f>INDEX(Preisfaktoren!$B$21:$G$44,MATCH('Vue d’ensemble'!$F34,Preisfaktoren!$B$21:$B$44,0),2)</f>
        <v>#N/A</v>
      </c>
      <c r="AG34" s="121" t="e">
        <f>INDEX(Preisfaktoren!$B$21:$G$44,MATCH('Vue d’ensemble'!$F34,Preisfaktoren!$B$21:$B$44,0),6)</f>
        <v>#N/A</v>
      </c>
      <c r="AH34" s="120">
        <f t="shared" si="4"/>
        <v>0</v>
      </c>
      <c r="AI34" s="121">
        <f t="shared" si="5"/>
        <v>0</v>
      </c>
      <c r="AJ34" s="119">
        <f>IF(P34&lt;1,0,IF(I34&gt;3000,Preisfaktoren!$B$56*2/AI34,Preisfaktoren!$B$56/AI34))</f>
        <v>0</v>
      </c>
      <c r="AK34" s="122"/>
      <c r="AL34" s="118">
        <f t="shared" si="6"/>
        <v>0</v>
      </c>
      <c r="AM34" s="118">
        <f t="shared" si="7"/>
        <v>0</v>
      </c>
      <c r="AN34" s="121">
        <f t="shared" si="8"/>
        <v>0</v>
      </c>
      <c r="AO34" s="123">
        <f t="shared" si="9"/>
        <v>0</v>
      </c>
      <c r="AP34" s="119">
        <f>IFERROR(AO34*Preisfaktoren!$C$67/AM34*AL34,0)</f>
        <v>0</v>
      </c>
      <c r="AQ34" s="119">
        <f>IF($D$7="in Lagerliste",_xlfn.XLOOKUP($E$7,Preisfaktoren!$B$48:$B$49,Preisfaktoren!$C$48:$C$49,0,0,1),IF($D$7="auf Anfrage",$F$7/5,0))</f>
        <v>0</v>
      </c>
      <c r="AR34" s="119">
        <f t="shared" si="26"/>
        <v>0</v>
      </c>
      <c r="AS34" s="119">
        <f t="shared" si="27"/>
        <v>0</v>
      </c>
      <c r="AT34" s="122"/>
      <c r="AU34" s="119">
        <f>IF(I34&lt;1,0,Preisfaktoren!$C$57)</f>
        <v>0</v>
      </c>
      <c r="AV34" s="121" cm="1">
        <f t="array" ref="AV34">IF(I34&lt;1,0,INDEX(FaktorScheren,0,MATCH(ROUNDUP(I34,-2),MaxLaengen,1)))</f>
        <v>0</v>
      </c>
      <c r="AW34" s="119">
        <f t="shared" si="11"/>
        <v>0</v>
      </c>
      <c r="AX34" s="121">
        <f t="shared" si="12"/>
        <v>0</v>
      </c>
      <c r="AY34" s="119">
        <f>IF(OR(I34&lt;1,P34&lt;1),0,Preisfaktoren!$B$57/$AX34)</f>
        <v>0</v>
      </c>
      <c r="AZ34" s="122"/>
      <c r="BA34" s="119">
        <f>IF(I34&lt;1,0,Preisfaktoren!$C$58)</f>
        <v>0</v>
      </c>
      <c r="BB34" s="121" cm="1">
        <f t="array" ref="BB34">IF(I34&lt;1,0,INDEX(FaktorAbkanten,0,MATCH(ROUNDUP(I34,-2),MaxLaengen,1)))</f>
        <v>0</v>
      </c>
      <c r="BC34" s="124">
        <f t="shared" si="13"/>
        <v>0</v>
      </c>
      <c r="BD34" s="125">
        <f t="shared" si="14"/>
        <v>0</v>
      </c>
      <c r="BE34" s="124">
        <f>IF(OR(I34&lt;1,Q34&lt;1),0,Preisfaktoren!$B$58/$BD34)</f>
        <v>0</v>
      </c>
      <c r="BF34" s="126"/>
      <c r="BG34" s="124">
        <f>IF(I34&lt;1,0,Preisfaktoren!$C$59)</f>
        <v>0</v>
      </c>
      <c r="BH34" s="115" cm="1">
        <f t="array" ref="BH34">IF(I34&lt;1,0,INDEX(FaktorQuetschbug,0,MATCH(ROUNDUP(I34,-2),MaxLaengen,1)))</f>
        <v>0</v>
      </c>
      <c r="BI34" s="124">
        <f t="shared" si="15"/>
        <v>0</v>
      </c>
      <c r="BJ34" s="115">
        <f t="shared" si="16"/>
        <v>0</v>
      </c>
      <c r="BK34" s="124">
        <f>IF(OR(I34&lt;1,R34&lt;1),0,Preisfaktoren!$B$59/$BJ34)</f>
        <v>0</v>
      </c>
      <c r="BL34" s="126"/>
      <c r="BM34" s="124">
        <f>IF(I34&lt;1,0,Preisfaktoren!$C$60)</f>
        <v>0</v>
      </c>
      <c r="BN34" s="115" cm="1">
        <f t="array" ref="BN34">IF(I34&lt;1,0,INDEX(FaktorLoecher,0,MATCH(ROUNDUP(I34,-2),MaxLaengen,1)))</f>
        <v>0</v>
      </c>
      <c r="BO34" s="115">
        <f t="shared" si="17"/>
        <v>0</v>
      </c>
      <c r="BP34" s="124">
        <f t="shared" si="18"/>
        <v>0</v>
      </c>
      <c r="BQ34" s="115">
        <f t="shared" si="19"/>
        <v>0</v>
      </c>
      <c r="BR34" s="127">
        <f>IF(T34&lt;1,0,Preisfaktoren!$B$60/$BQ34)</f>
        <v>0</v>
      </c>
      <c r="BS34" s="126"/>
      <c r="BT34" s="124">
        <f>IF(I34&lt;1,0,Preisfaktoren!$C$61)</f>
        <v>0</v>
      </c>
      <c r="BU34" s="115" cm="1">
        <f t="array" ref="BU34">IF(I34&lt;1,0,INDEX(FaktorAusschnitte,0,MATCH(ROUNDUP(I34,-2),MaxLaengen,1)))</f>
        <v>0</v>
      </c>
      <c r="BV34" s="115">
        <f t="shared" si="28"/>
        <v>0</v>
      </c>
      <c r="BW34" s="124">
        <f t="shared" si="20"/>
        <v>0</v>
      </c>
      <c r="BX34" s="115">
        <f t="shared" si="21"/>
        <v>0</v>
      </c>
      <c r="BY34" s="124">
        <f>IF(U34&lt;1,0,Preisfaktoren!$B$61/$BX34)</f>
        <v>0</v>
      </c>
      <c r="BZ34" s="126"/>
      <c r="CA34" s="124">
        <f>IF(I34&lt;1,0,Preisfaktoren!$C$62)</f>
        <v>0</v>
      </c>
      <c r="CB34" s="115" cm="1">
        <f t="array" ref="CB34">IF(I34&lt;1,0,INDEX(FaktorBolzen,0,MATCH(ROUNDUP(I34,-2),MaxLaengen,1)))</f>
        <v>0</v>
      </c>
      <c r="CC34" s="124">
        <f t="shared" si="22"/>
        <v>0</v>
      </c>
      <c r="CD34" s="115">
        <f t="shared" si="23"/>
        <v>0</v>
      </c>
      <c r="CE34" s="124">
        <f>IF(S34&lt;1,0,Preisfaktoren!$B$62/$CD34)</f>
        <v>0</v>
      </c>
    </row>
    <row r="35" spans="1:83" ht="54" customHeight="1">
      <c r="A35" s="60"/>
      <c r="B35" s="60"/>
      <c r="C35" s="60"/>
      <c r="D35" s="64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1" t="str">
        <f t="shared" si="0"/>
        <v/>
      </c>
      <c r="AA35" s="62">
        <f t="shared" si="24"/>
        <v>0</v>
      </c>
      <c r="AC35" s="118">
        <f t="shared" si="1"/>
        <v>0</v>
      </c>
      <c r="AD35" s="119">
        <f t="shared" si="2"/>
        <v>0</v>
      </c>
      <c r="AE35" s="119">
        <f t="shared" si="25"/>
        <v>0</v>
      </c>
      <c r="AF35" s="120" t="e">
        <f>INDEX(Preisfaktoren!$B$21:$G$44,MATCH('Vue d’ensemble'!$F35,Preisfaktoren!$B$21:$B$44,0),2)</f>
        <v>#N/A</v>
      </c>
      <c r="AG35" s="121" t="e">
        <f>INDEX(Preisfaktoren!$B$21:$G$44,MATCH('Vue d’ensemble'!$F35,Preisfaktoren!$B$21:$B$44,0),6)</f>
        <v>#N/A</v>
      </c>
      <c r="AH35" s="120">
        <f t="shared" si="4"/>
        <v>0</v>
      </c>
      <c r="AI35" s="121">
        <f t="shared" si="5"/>
        <v>0</v>
      </c>
      <c r="AJ35" s="119">
        <f>IF(P35&lt;1,0,IF(I35&gt;3000,Preisfaktoren!$B$56*2/AI35,Preisfaktoren!$B$56/AI35))</f>
        <v>0</v>
      </c>
      <c r="AK35" s="122"/>
      <c r="AL35" s="118">
        <f t="shared" si="6"/>
        <v>0</v>
      </c>
      <c r="AM35" s="118">
        <f t="shared" si="7"/>
        <v>0</v>
      </c>
      <c r="AN35" s="121">
        <f t="shared" si="8"/>
        <v>0</v>
      </c>
      <c r="AO35" s="123">
        <f t="shared" si="9"/>
        <v>0</v>
      </c>
      <c r="AP35" s="119">
        <f>IFERROR(AO35*Preisfaktoren!$C$67/AM35*AL35,0)</f>
        <v>0</v>
      </c>
      <c r="AQ35" s="119">
        <f>IF($D$7="in Lagerliste",_xlfn.XLOOKUP($E$7,Preisfaktoren!$B$48:$B$49,Preisfaktoren!$C$48:$C$49,0,0,1),IF($D$7="auf Anfrage",$F$7/5,0))</f>
        <v>0</v>
      </c>
      <c r="AR35" s="119">
        <f t="shared" si="26"/>
        <v>0</v>
      </c>
      <c r="AS35" s="119">
        <f t="shared" si="27"/>
        <v>0</v>
      </c>
      <c r="AT35" s="122"/>
      <c r="AU35" s="119">
        <f>IF(I35&lt;1,0,Preisfaktoren!$C$57)</f>
        <v>0</v>
      </c>
      <c r="AV35" s="121" cm="1">
        <f t="array" ref="AV35">IF(I35&lt;1,0,INDEX(FaktorScheren,0,MATCH(ROUNDUP(I35,-2),MaxLaengen,1)))</f>
        <v>0</v>
      </c>
      <c r="AW35" s="119">
        <f t="shared" si="11"/>
        <v>0</v>
      </c>
      <c r="AX35" s="121">
        <f t="shared" si="12"/>
        <v>0</v>
      </c>
      <c r="AY35" s="119">
        <f>IF(OR(I35&lt;1,P35&lt;1),0,Preisfaktoren!$B$57/$AX35)</f>
        <v>0</v>
      </c>
      <c r="AZ35" s="122"/>
      <c r="BA35" s="119">
        <f>IF(I35&lt;1,0,Preisfaktoren!$C$58)</f>
        <v>0</v>
      </c>
      <c r="BB35" s="121" cm="1">
        <f t="array" ref="BB35">IF(I35&lt;1,0,INDEX(FaktorAbkanten,0,MATCH(ROUNDUP(I35,-2),MaxLaengen,1)))</f>
        <v>0</v>
      </c>
      <c r="BC35" s="124">
        <f t="shared" si="13"/>
        <v>0</v>
      </c>
      <c r="BD35" s="125">
        <f t="shared" si="14"/>
        <v>0</v>
      </c>
      <c r="BE35" s="124">
        <f>IF(OR(I35&lt;1,Q35&lt;1),0,Preisfaktoren!$B$58/$BD35)</f>
        <v>0</v>
      </c>
      <c r="BF35" s="126"/>
      <c r="BG35" s="124">
        <f>IF(I35&lt;1,0,Preisfaktoren!$C$59)</f>
        <v>0</v>
      </c>
      <c r="BH35" s="115" cm="1">
        <f t="array" ref="BH35">IF(I35&lt;1,0,INDEX(FaktorQuetschbug,0,MATCH(ROUNDUP(I35,-2),MaxLaengen,1)))</f>
        <v>0</v>
      </c>
      <c r="BI35" s="124">
        <f t="shared" si="15"/>
        <v>0</v>
      </c>
      <c r="BJ35" s="115">
        <f t="shared" si="16"/>
        <v>0</v>
      </c>
      <c r="BK35" s="124">
        <f>IF(OR(I35&lt;1,R35&lt;1),0,Preisfaktoren!$B$59/$BJ35)</f>
        <v>0</v>
      </c>
      <c r="BL35" s="126"/>
      <c r="BM35" s="124">
        <f>IF(I35&lt;1,0,Preisfaktoren!$C$60)</f>
        <v>0</v>
      </c>
      <c r="BN35" s="115" cm="1">
        <f t="array" ref="BN35">IF(I35&lt;1,0,INDEX(FaktorLoecher,0,MATCH(ROUNDUP(I35,-2),MaxLaengen,1)))</f>
        <v>0</v>
      </c>
      <c r="BO35" s="115">
        <f t="shared" si="17"/>
        <v>0</v>
      </c>
      <c r="BP35" s="124">
        <f t="shared" si="18"/>
        <v>0</v>
      </c>
      <c r="BQ35" s="115">
        <f t="shared" si="19"/>
        <v>0</v>
      </c>
      <c r="BR35" s="127">
        <f>IF(T35&lt;1,0,Preisfaktoren!$B$60/$BQ35)</f>
        <v>0</v>
      </c>
      <c r="BS35" s="126"/>
      <c r="BT35" s="124">
        <f>IF(I35&lt;1,0,Preisfaktoren!$C$61)</f>
        <v>0</v>
      </c>
      <c r="BU35" s="115" cm="1">
        <f t="array" ref="BU35">IF(I35&lt;1,0,INDEX(FaktorAusschnitte,0,MATCH(ROUNDUP(I35,-2),MaxLaengen,1)))</f>
        <v>0</v>
      </c>
      <c r="BV35" s="115">
        <f t="shared" si="28"/>
        <v>0</v>
      </c>
      <c r="BW35" s="124">
        <f t="shared" si="20"/>
        <v>0</v>
      </c>
      <c r="BX35" s="115">
        <f t="shared" si="21"/>
        <v>0</v>
      </c>
      <c r="BY35" s="124">
        <f>IF(U35&lt;1,0,Preisfaktoren!$B$61/$BX35)</f>
        <v>0</v>
      </c>
      <c r="BZ35" s="126"/>
      <c r="CA35" s="124">
        <f>IF(I35&lt;1,0,Preisfaktoren!$C$62)</f>
        <v>0</v>
      </c>
      <c r="CB35" s="115" cm="1">
        <f t="array" ref="CB35">IF(I35&lt;1,0,INDEX(FaktorBolzen,0,MATCH(ROUNDUP(I35,-2),MaxLaengen,1)))</f>
        <v>0</v>
      </c>
      <c r="CC35" s="124">
        <f t="shared" si="22"/>
        <v>0</v>
      </c>
      <c r="CD35" s="115">
        <f t="shared" si="23"/>
        <v>0</v>
      </c>
      <c r="CE35" s="124">
        <f>IF(S35&lt;1,0,Preisfaktoren!$B$62/$CD35)</f>
        <v>0</v>
      </c>
    </row>
    <row r="36" spans="1:83" ht="54" customHeight="1">
      <c r="A36" s="60"/>
      <c r="B36" s="60"/>
      <c r="C36" s="60"/>
      <c r="D36" s="64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1" t="str">
        <f t="shared" si="0"/>
        <v/>
      </c>
      <c r="AA36" s="62">
        <f t="shared" si="24"/>
        <v>0</v>
      </c>
      <c r="AC36" s="118">
        <f t="shared" si="1"/>
        <v>0</v>
      </c>
      <c r="AD36" s="119">
        <f t="shared" si="2"/>
        <v>0</v>
      </c>
      <c r="AE36" s="119">
        <f t="shared" si="25"/>
        <v>0</v>
      </c>
      <c r="AF36" s="120" t="e">
        <f>INDEX(Preisfaktoren!$B$21:$G$44,MATCH('Vue d’ensemble'!$F36,Preisfaktoren!$B$21:$B$44,0),2)</f>
        <v>#N/A</v>
      </c>
      <c r="AG36" s="121" t="e">
        <f>INDEX(Preisfaktoren!$B$21:$G$44,MATCH('Vue d’ensemble'!$F36,Preisfaktoren!$B$21:$B$44,0),6)</f>
        <v>#N/A</v>
      </c>
      <c r="AH36" s="120">
        <f t="shared" si="4"/>
        <v>0</v>
      </c>
      <c r="AI36" s="121">
        <f t="shared" si="5"/>
        <v>0</v>
      </c>
      <c r="AJ36" s="119">
        <f>IF(P36&lt;1,0,IF(I36&gt;3000,Preisfaktoren!$B$56*2/AI36,Preisfaktoren!$B$56/AI36))</f>
        <v>0</v>
      </c>
      <c r="AK36" s="122"/>
      <c r="AL36" s="118">
        <f t="shared" si="6"/>
        <v>0</v>
      </c>
      <c r="AM36" s="118">
        <f t="shared" si="7"/>
        <v>0</v>
      </c>
      <c r="AN36" s="121">
        <f t="shared" si="8"/>
        <v>0</v>
      </c>
      <c r="AO36" s="123">
        <f t="shared" si="9"/>
        <v>0</v>
      </c>
      <c r="AP36" s="119">
        <f>IFERROR(AO36*Preisfaktoren!$C$67/AM36*AL36,0)</f>
        <v>0</v>
      </c>
      <c r="AQ36" s="119">
        <f>IF($D$7="in Lagerliste",_xlfn.XLOOKUP($E$7,Preisfaktoren!$B$48:$B$49,Preisfaktoren!$C$48:$C$49,0,0,1),IF($D$7="auf Anfrage",$F$7/5,0))</f>
        <v>0</v>
      </c>
      <c r="AR36" s="119">
        <f t="shared" si="26"/>
        <v>0</v>
      </c>
      <c r="AS36" s="119">
        <f t="shared" si="27"/>
        <v>0</v>
      </c>
      <c r="AT36" s="122"/>
      <c r="AU36" s="119">
        <f>IF(I36&lt;1,0,Preisfaktoren!$C$57)</f>
        <v>0</v>
      </c>
      <c r="AV36" s="121" cm="1">
        <f t="array" ref="AV36">IF(I36&lt;1,0,INDEX(FaktorScheren,0,MATCH(ROUNDUP(I36,-2),MaxLaengen,1)))</f>
        <v>0</v>
      </c>
      <c r="AW36" s="119">
        <f t="shared" si="11"/>
        <v>0</v>
      </c>
      <c r="AX36" s="121">
        <f t="shared" si="12"/>
        <v>0</v>
      </c>
      <c r="AY36" s="119">
        <f>IF(OR(I36&lt;1,P36&lt;1),0,Preisfaktoren!$B$57/$AX36)</f>
        <v>0</v>
      </c>
      <c r="AZ36" s="122"/>
      <c r="BA36" s="119">
        <f>IF(I36&lt;1,0,Preisfaktoren!$C$58)</f>
        <v>0</v>
      </c>
      <c r="BB36" s="121" cm="1">
        <f t="array" ref="BB36">IF(I36&lt;1,0,INDEX(FaktorAbkanten,0,MATCH(ROUNDUP(I36,-2),MaxLaengen,1)))</f>
        <v>0</v>
      </c>
      <c r="BC36" s="124">
        <f t="shared" si="13"/>
        <v>0</v>
      </c>
      <c r="BD36" s="125">
        <f t="shared" si="14"/>
        <v>0</v>
      </c>
      <c r="BE36" s="124">
        <f>IF(OR(I36&lt;1,Q36&lt;1),0,Preisfaktoren!$B$58/$BD36)</f>
        <v>0</v>
      </c>
      <c r="BF36" s="126"/>
      <c r="BG36" s="124">
        <f>IF(I36&lt;1,0,Preisfaktoren!$C$59)</f>
        <v>0</v>
      </c>
      <c r="BH36" s="115" cm="1">
        <f t="array" ref="BH36">IF(I36&lt;1,0,INDEX(FaktorQuetschbug,0,MATCH(ROUNDUP(I36,-2),MaxLaengen,1)))</f>
        <v>0</v>
      </c>
      <c r="BI36" s="124">
        <f t="shared" si="15"/>
        <v>0</v>
      </c>
      <c r="BJ36" s="115">
        <f t="shared" si="16"/>
        <v>0</v>
      </c>
      <c r="BK36" s="124">
        <f>IF(OR(I36&lt;1,R36&lt;1),0,Preisfaktoren!$B$59/$BJ36)</f>
        <v>0</v>
      </c>
      <c r="BL36" s="126"/>
      <c r="BM36" s="124">
        <f>IF(I36&lt;1,0,Preisfaktoren!$C$60)</f>
        <v>0</v>
      </c>
      <c r="BN36" s="115" cm="1">
        <f t="array" ref="BN36">IF(I36&lt;1,0,INDEX(FaktorLoecher,0,MATCH(ROUNDUP(I36,-2),MaxLaengen,1)))</f>
        <v>0</v>
      </c>
      <c r="BO36" s="115">
        <f t="shared" si="17"/>
        <v>0</v>
      </c>
      <c r="BP36" s="124">
        <f t="shared" si="18"/>
        <v>0</v>
      </c>
      <c r="BQ36" s="115">
        <f t="shared" si="19"/>
        <v>0</v>
      </c>
      <c r="BR36" s="127">
        <f>IF(T36&lt;1,0,Preisfaktoren!$B$60/$BQ36)</f>
        <v>0</v>
      </c>
      <c r="BS36" s="126"/>
      <c r="BT36" s="124">
        <f>IF(I36&lt;1,0,Preisfaktoren!$C$61)</f>
        <v>0</v>
      </c>
      <c r="BU36" s="115" cm="1">
        <f t="array" ref="BU36">IF(I36&lt;1,0,INDEX(FaktorAusschnitte,0,MATCH(ROUNDUP(I36,-2),MaxLaengen,1)))</f>
        <v>0</v>
      </c>
      <c r="BV36" s="115">
        <f t="shared" si="28"/>
        <v>0</v>
      </c>
      <c r="BW36" s="124">
        <f t="shared" si="20"/>
        <v>0</v>
      </c>
      <c r="BX36" s="115">
        <f t="shared" si="21"/>
        <v>0</v>
      </c>
      <c r="BY36" s="124">
        <f>IF(U36&lt;1,0,Preisfaktoren!$B$61/$BX36)</f>
        <v>0</v>
      </c>
      <c r="BZ36" s="126"/>
      <c r="CA36" s="124">
        <f>IF(I36&lt;1,0,Preisfaktoren!$C$62)</f>
        <v>0</v>
      </c>
      <c r="CB36" s="115" cm="1">
        <f t="array" ref="CB36">IF(I36&lt;1,0,INDEX(FaktorBolzen,0,MATCH(ROUNDUP(I36,-2),MaxLaengen,1)))</f>
        <v>0</v>
      </c>
      <c r="CC36" s="124">
        <f t="shared" si="22"/>
        <v>0</v>
      </c>
      <c r="CD36" s="115">
        <f t="shared" si="23"/>
        <v>0</v>
      </c>
      <c r="CE36" s="124">
        <f>IF(S36&lt;1,0,Preisfaktoren!$B$62/$CD36)</f>
        <v>0</v>
      </c>
    </row>
    <row r="37" spans="1:83" ht="54" customHeight="1">
      <c r="A37" s="60"/>
      <c r="B37" s="60"/>
      <c r="C37" s="60"/>
      <c r="D37" s="64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1" t="str">
        <f t="shared" si="0"/>
        <v/>
      </c>
      <c r="AA37" s="62">
        <f t="shared" si="24"/>
        <v>0</v>
      </c>
      <c r="AC37" s="118">
        <f t="shared" si="1"/>
        <v>0</v>
      </c>
      <c r="AD37" s="119">
        <f t="shared" si="2"/>
        <v>0</v>
      </c>
      <c r="AE37" s="119">
        <f t="shared" si="25"/>
        <v>0</v>
      </c>
      <c r="AF37" s="120" t="e">
        <f>INDEX(Preisfaktoren!$B$21:$G$44,MATCH('Vue d’ensemble'!$F37,Preisfaktoren!$B$21:$B$44,0),2)</f>
        <v>#N/A</v>
      </c>
      <c r="AG37" s="121" t="e">
        <f>INDEX(Preisfaktoren!$B$21:$G$44,MATCH('Vue d’ensemble'!$F37,Preisfaktoren!$B$21:$B$44,0),6)</f>
        <v>#N/A</v>
      </c>
      <c r="AH37" s="120">
        <f t="shared" si="4"/>
        <v>0</v>
      </c>
      <c r="AI37" s="121">
        <f t="shared" si="5"/>
        <v>0</v>
      </c>
      <c r="AJ37" s="119">
        <f>IF(P37&lt;1,0,IF(I37&gt;3000,Preisfaktoren!$B$56*2/AI37,Preisfaktoren!$B$56/AI37))</f>
        <v>0</v>
      </c>
      <c r="AK37" s="122"/>
      <c r="AL37" s="118">
        <f t="shared" si="6"/>
        <v>0</v>
      </c>
      <c r="AM37" s="118">
        <f t="shared" si="7"/>
        <v>0</v>
      </c>
      <c r="AN37" s="121">
        <f t="shared" si="8"/>
        <v>0</v>
      </c>
      <c r="AO37" s="123">
        <f t="shared" si="9"/>
        <v>0</v>
      </c>
      <c r="AP37" s="119">
        <f>IFERROR(AO37*Preisfaktoren!$C$67/AM37*AL37,0)</f>
        <v>0</v>
      </c>
      <c r="AQ37" s="119">
        <f>IF($D$7="in Lagerliste",_xlfn.XLOOKUP($E$7,Preisfaktoren!$B$48:$B$49,Preisfaktoren!$C$48:$C$49,0,0,1),IF($D$7="auf Anfrage",$F$7/5,0))</f>
        <v>0</v>
      </c>
      <c r="AR37" s="119">
        <f t="shared" si="26"/>
        <v>0</v>
      </c>
      <c r="AS37" s="119">
        <f t="shared" si="27"/>
        <v>0</v>
      </c>
      <c r="AT37" s="122"/>
      <c r="AU37" s="119">
        <f>IF(I37&lt;1,0,Preisfaktoren!$C$57)</f>
        <v>0</v>
      </c>
      <c r="AV37" s="121" cm="1">
        <f t="array" ref="AV37">IF(I37&lt;1,0,INDEX(FaktorScheren,0,MATCH(ROUNDUP(I37,-2),MaxLaengen,1)))</f>
        <v>0</v>
      </c>
      <c r="AW37" s="119">
        <f t="shared" si="11"/>
        <v>0</v>
      </c>
      <c r="AX37" s="121">
        <f t="shared" si="12"/>
        <v>0</v>
      </c>
      <c r="AY37" s="119">
        <f>IF(OR(I37&lt;1,P37&lt;1),0,Preisfaktoren!$B$57/$AX37)</f>
        <v>0</v>
      </c>
      <c r="AZ37" s="122"/>
      <c r="BA37" s="119">
        <f>IF(I37&lt;1,0,Preisfaktoren!$C$58)</f>
        <v>0</v>
      </c>
      <c r="BB37" s="121" cm="1">
        <f t="array" ref="BB37">IF(I37&lt;1,0,INDEX(FaktorAbkanten,0,MATCH(ROUNDUP(I37,-2),MaxLaengen,1)))</f>
        <v>0</v>
      </c>
      <c r="BC37" s="124">
        <f t="shared" si="13"/>
        <v>0</v>
      </c>
      <c r="BD37" s="125">
        <f t="shared" si="14"/>
        <v>0</v>
      </c>
      <c r="BE37" s="124">
        <f>IF(OR(I37&lt;1,Q37&lt;1),0,Preisfaktoren!$B$58/$BD37)</f>
        <v>0</v>
      </c>
      <c r="BF37" s="126"/>
      <c r="BG37" s="124">
        <f>IF(I37&lt;1,0,Preisfaktoren!$C$59)</f>
        <v>0</v>
      </c>
      <c r="BH37" s="115" cm="1">
        <f t="array" ref="BH37">IF(I37&lt;1,0,INDEX(FaktorQuetschbug,0,MATCH(ROUNDUP(I37,-2),MaxLaengen,1)))</f>
        <v>0</v>
      </c>
      <c r="BI37" s="124">
        <f t="shared" si="15"/>
        <v>0</v>
      </c>
      <c r="BJ37" s="115">
        <f t="shared" si="16"/>
        <v>0</v>
      </c>
      <c r="BK37" s="124">
        <f>IF(OR(I37&lt;1,R37&lt;1),0,Preisfaktoren!$B$59/$BJ37)</f>
        <v>0</v>
      </c>
      <c r="BL37" s="126"/>
      <c r="BM37" s="124">
        <f>IF(I37&lt;1,0,Preisfaktoren!$C$60)</f>
        <v>0</v>
      </c>
      <c r="BN37" s="115" cm="1">
        <f t="array" ref="BN37">IF(I37&lt;1,0,INDEX(FaktorLoecher,0,MATCH(ROUNDUP(I37,-2),MaxLaengen,1)))</f>
        <v>0</v>
      </c>
      <c r="BO37" s="115">
        <f t="shared" si="17"/>
        <v>0</v>
      </c>
      <c r="BP37" s="124">
        <f t="shared" si="18"/>
        <v>0</v>
      </c>
      <c r="BQ37" s="115">
        <f t="shared" si="19"/>
        <v>0</v>
      </c>
      <c r="BR37" s="127">
        <f>IF(T37&lt;1,0,Preisfaktoren!$B$60/$BQ37)</f>
        <v>0</v>
      </c>
      <c r="BS37" s="126"/>
      <c r="BT37" s="124">
        <f>IF(I37&lt;1,0,Preisfaktoren!$C$61)</f>
        <v>0</v>
      </c>
      <c r="BU37" s="115" cm="1">
        <f t="array" ref="BU37">IF(I37&lt;1,0,INDEX(FaktorAusschnitte,0,MATCH(ROUNDUP(I37,-2),MaxLaengen,1)))</f>
        <v>0</v>
      </c>
      <c r="BV37" s="115">
        <f t="shared" si="28"/>
        <v>0</v>
      </c>
      <c r="BW37" s="124">
        <f t="shared" si="20"/>
        <v>0</v>
      </c>
      <c r="BX37" s="115">
        <f t="shared" si="21"/>
        <v>0</v>
      </c>
      <c r="BY37" s="124">
        <f>IF(U37&lt;1,0,Preisfaktoren!$B$61/$BX37)</f>
        <v>0</v>
      </c>
      <c r="BZ37" s="126"/>
      <c r="CA37" s="124">
        <f>IF(I37&lt;1,0,Preisfaktoren!$C$62)</f>
        <v>0</v>
      </c>
      <c r="CB37" s="115" cm="1">
        <f t="array" ref="CB37">IF(I37&lt;1,0,INDEX(FaktorBolzen,0,MATCH(ROUNDUP(I37,-2),MaxLaengen,1)))</f>
        <v>0</v>
      </c>
      <c r="CC37" s="124">
        <f t="shared" si="22"/>
        <v>0</v>
      </c>
      <c r="CD37" s="115">
        <f t="shared" si="23"/>
        <v>0</v>
      </c>
      <c r="CE37" s="124">
        <f>IF(S37&lt;1,0,Preisfaktoren!$B$62/$CD37)</f>
        <v>0</v>
      </c>
    </row>
    <row r="38" spans="1:83" ht="54" customHeight="1">
      <c r="A38" s="60"/>
      <c r="B38" s="60"/>
      <c r="C38" s="60"/>
      <c r="D38" s="64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1" t="str">
        <f t="shared" si="0"/>
        <v/>
      </c>
      <c r="AA38" s="62">
        <f t="shared" si="24"/>
        <v>0</v>
      </c>
      <c r="AC38" s="118">
        <f t="shared" si="1"/>
        <v>0</v>
      </c>
      <c r="AD38" s="119">
        <f t="shared" si="2"/>
        <v>0</v>
      </c>
      <c r="AE38" s="119">
        <f t="shared" si="25"/>
        <v>0</v>
      </c>
      <c r="AF38" s="120" t="e">
        <f>INDEX(Preisfaktoren!$B$21:$G$44,MATCH('Vue d’ensemble'!$F38,Preisfaktoren!$B$21:$B$44,0),2)</f>
        <v>#N/A</v>
      </c>
      <c r="AG38" s="121" t="e">
        <f>INDEX(Preisfaktoren!$B$21:$G$44,MATCH('Vue d’ensemble'!$F38,Preisfaktoren!$B$21:$B$44,0),6)</f>
        <v>#N/A</v>
      </c>
      <c r="AH38" s="120">
        <f t="shared" si="4"/>
        <v>0</v>
      </c>
      <c r="AI38" s="121">
        <f t="shared" si="5"/>
        <v>0</v>
      </c>
      <c r="AJ38" s="119">
        <f>IF(P38&lt;1,0,IF(I38&gt;3000,Preisfaktoren!$B$56*2/AI38,Preisfaktoren!$B$56/AI38))</f>
        <v>0</v>
      </c>
      <c r="AK38" s="122"/>
      <c r="AL38" s="118">
        <f t="shared" si="6"/>
        <v>0</v>
      </c>
      <c r="AM38" s="118">
        <f t="shared" si="7"/>
        <v>0</v>
      </c>
      <c r="AN38" s="121">
        <f t="shared" si="8"/>
        <v>0</v>
      </c>
      <c r="AO38" s="123">
        <f t="shared" si="9"/>
        <v>0</v>
      </c>
      <c r="AP38" s="119">
        <f>IFERROR(AO38*Preisfaktoren!$C$67/AM38*AL38,0)</f>
        <v>0</v>
      </c>
      <c r="AQ38" s="119">
        <f>IF($D$7="in Lagerliste",_xlfn.XLOOKUP($E$7,Preisfaktoren!$B$48:$B$49,Preisfaktoren!$C$48:$C$49,0,0,1),IF($D$7="auf Anfrage",$F$7/5,0))</f>
        <v>0</v>
      </c>
      <c r="AR38" s="119">
        <f t="shared" si="26"/>
        <v>0</v>
      </c>
      <c r="AS38" s="119">
        <f t="shared" si="27"/>
        <v>0</v>
      </c>
      <c r="AT38" s="122"/>
      <c r="AU38" s="119">
        <f>IF(I38&lt;1,0,Preisfaktoren!$C$57)</f>
        <v>0</v>
      </c>
      <c r="AV38" s="121" cm="1">
        <f t="array" ref="AV38">IF(I38&lt;1,0,INDEX(FaktorScheren,0,MATCH(ROUNDUP(I38,-2),MaxLaengen,1)))</f>
        <v>0</v>
      </c>
      <c r="AW38" s="119">
        <f t="shared" si="11"/>
        <v>0</v>
      </c>
      <c r="AX38" s="121">
        <f t="shared" si="12"/>
        <v>0</v>
      </c>
      <c r="AY38" s="119">
        <f>IF(OR(I38&lt;1,P38&lt;1),0,Preisfaktoren!$B$57/$AX38)</f>
        <v>0</v>
      </c>
      <c r="AZ38" s="122"/>
      <c r="BA38" s="119">
        <f>IF(I38&lt;1,0,Preisfaktoren!$C$58)</f>
        <v>0</v>
      </c>
      <c r="BB38" s="121" cm="1">
        <f t="array" ref="BB38">IF(I38&lt;1,0,INDEX(FaktorAbkanten,0,MATCH(ROUNDUP(I38,-2),MaxLaengen,1)))</f>
        <v>0</v>
      </c>
      <c r="BC38" s="124">
        <f t="shared" si="13"/>
        <v>0</v>
      </c>
      <c r="BD38" s="125">
        <f t="shared" si="14"/>
        <v>0</v>
      </c>
      <c r="BE38" s="124">
        <f>IF(OR(I38&lt;1,Q38&lt;1),0,Preisfaktoren!$B$58/$BD38)</f>
        <v>0</v>
      </c>
      <c r="BF38" s="126"/>
      <c r="BG38" s="124">
        <f>IF(I38&lt;1,0,Preisfaktoren!$C$59)</f>
        <v>0</v>
      </c>
      <c r="BH38" s="115" cm="1">
        <f t="array" ref="BH38">IF(I38&lt;1,0,INDEX(FaktorQuetschbug,0,MATCH(ROUNDUP(I38,-2),MaxLaengen,1)))</f>
        <v>0</v>
      </c>
      <c r="BI38" s="124">
        <f t="shared" si="15"/>
        <v>0</v>
      </c>
      <c r="BJ38" s="115">
        <f t="shared" si="16"/>
        <v>0</v>
      </c>
      <c r="BK38" s="124">
        <f>IF(OR(I38&lt;1,R38&lt;1),0,Preisfaktoren!$B$59/$BJ38)</f>
        <v>0</v>
      </c>
      <c r="BL38" s="126"/>
      <c r="BM38" s="124">
        <f>IF(I38&lt;1,0,Preisfaktoren!$C$60)</f>
        <v>0</v>
      </c>
      <c r="BN38" s="115" cm="1">
        <f t="array" ref="BN38">IF(I38&lt;1,0,INDEX(FaktorLoecher,0,MATCH(ROUNDUP(I38,-2),MaxLaengen,1)))</f>
        <v>0</v>
      </c>
      <c r="BO38" s="115">
        <f t="shared" si="17"/>
        <v>0</v>
      </c>
      <c r="BP38" s="124">
        <f t="shared" si="18"/>
        <v>0</v>
      </c>
      <c r="BQ38" s="115">
        <f t="shared" si="19"/>
        <v>0</v>
      </c>
      <c r="BR38" s="127">
        <f>IF(T38&lt;1,0,Preisfaktoren!$B$60/$BQ38)</f>
        <v>0</v>
      </c>
      <c r="BS38" s="126"/>
      <c r="BT38" s="124">
        <f>IF(I38&lt;1,0,Preisfaktoren!$C$61)</f>
        <v>0</v>
      </c>
      <c r="BU38" s="115" cm="1">
        <f t="array" ref="BU38">IF(I38&lt;1,0,INDEX(FaktorAusschnitte,0,MATCH(ROUNDUP(I38,-2),MaxLaengen,1)))</f>
        <v>0</v>
      </c>
      <c r="BV38" s="115">
        <f t="shared" si="28"/>
        <v>0</v>
      </c>
      <c r="BW38" s="124">
        <f t="shared" si="20"/>
        <v>0</v>
      </c>
      <c r="BX38" s="115">
        <f t="shared" si="21"/>
        <v>0</v>
      </c>
      <c r="BY38" s="124">
        <f>IF(U38&lt;1,0,Preisfaktoren!$B$61/$BX38)</f>
        <v>0</v>
      </c>
      <c r="BZ38" s="126"/>
      <c r="CA38" s="124">
        <f>IF(I38&lt;1,0,Preisfaktoren!$C$62)</f>
        <v>0</v>
      </c>
      <c r="CB38" s="115" cm="1">
        <f t="array" ref="CB38">IF(I38&lt;1,0,INDEX(FaktorBolzen,0,MATCH(ROUNDUP(I38,-2),MaxLaengen,1)))</f>
        <v>0</v>
      </c>
      <c r="CC38" s="124">
        <f t="shared" si="22"/>
        <v>0</v>
      </c>
      <c r="CD38" s="115">
        <f t="shared" si="23"/>
        <v>0</v>
      </c>
      <c r="CE38" s="124">
        <f>IF(S38&lt;1,0,Preisfaktoren!$B$62/$CD38)</f>
        <v>0</v>
      </c>
    </row>
    <row r="39" spans="1:83" ht="54" customHeight="1">
      <c r="A39" s="60"/>
      <c r="B39" s="60"/>
      <c r="C39" s="60"/>
      <c r="D39" s="64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1" t="str">
        <f t="shared" si="0"/>
        <v/>
      </c>
      <c r="AA39" s="62">
        <f t="shared" si="24"/>
        <v>0</v>
      </c>
      <c r="AC39" s="118">
        <f t="shared" si="1"/>
        <v>0</v>
      </c>
      <c r="AD39" s="119">
        <f t="shared" si="2"/>
        <v>0</v>
      </c>
      <c r="AE39" s="119">
        <f t="shared" si="25"/>
        <v>0</v>
      </c>
      <c r="AF39" s="120" t="e">
        <f>INDEX(Preisfaktoren!$B$21:$G$44,MATCH('Vue d’ensemble'!$F39,Preisfaktoren!$B$21:$B$44,0),2)</f>
        <v>#N/A</v>
      </c>
      <c r="AG39" s="121" t="e">
        <f>INDEX(Preisfaktoren!$B$21:$G$44,MATCH('Vue d’ensemble'!$F39,Preisfaktoren!$B$21:$B$44,0),6)</f>
        <v>#N/A</v>
      </c>
      <c r="AH39" s="120">
        <f t="shared" si="4"/>
        <v>0</v>
      </c>
      <c r="AI39" s="121">
        <f t="shared" si="5"/>
        <v>0</v>
      </c>
      <c r="AJ39" s="119">
        <f>IF(P39&lt;1,0,IF(I39&gt;3000,Preisfaktoren!$B$56*2/AI39,Preisfaktoren!$B$56/AI39))</f>
        <v>0</v>
      </c>
      <c r="AK39" s="122"/>
      <c r="AL39" s="118">
        <f t="shared" si="6"/>
        <v>0</v>
      </c>
      <c r="AM39" s="118">
        <f t="shared" si="7"/>
        <v>0</v>
      </c>
      <c r="AN39" s="121">
        <f t="shared" si="8"/>
        <v>0</v>
      </c>
      <c r="AO39" s="123">
        <f t="shared" si="9"/>
        <v>0</v>
      </c>
      <c r="AP39" s="119">
        <f>IFERROR(AO39*Preisfaktoren!$C$67/AM39*AL39,0)</f>
        <v>0</v>
      </c>
      <c r="AQ39" s="119">
        <f>IF($D$7="in Lagerliste",_xlfn.XLOOKUP($E$7,Preisfaktoren!$B$48:$B$49,Preisfaktoren!$C$48:$C$49,0,0,1),IF($D$7="auf Anfrage",$F$7/5,0))</f>
        <v>0</v>
      </c>
      <c r="AR39" s="119">
        <f t="shared" si="26"/>
        <v>0</v>
      </c>
      <c r="AS39" s="119">
        <f t="shared" si="27"/>
        <v>0</v>
      </c>
      <c r="AT39" s="122"/>
      <c r="AU39" s="119">
        <f>IF(I39&lt;1,0,Preisfaktoren!$C$57)</f>
        <v>0</v>
      </c>
      <c r="AV39" s="121" cm="1">
        <f t="array" ref="AV39">IF(I39&lt;1,0,INDEX(FaktorScheren,0,MATCH(ROUNDUP(I39,-2),MaxLaengen,1)))</f>
        <v>0</v>
      </c>
      <c r="AW39" s="119">
        <f t="shared" si="11"/>
        <v>0</v>
      </c>
      <c r="AX39" s="121">
        <f t="shared" si="12"/>
        <v>0</v>
      </c>
      <c r="AY39" s="119">
        <f>IF(OR(I39&lt;1,P39&lt;1),0,Preisfaktoren!$B$57/$AX39)</f>
        <v>0</v>
      </c>
      <c r="AZ39" s="122"/>
      <c r="BA39" s="119">
        <f>IF(I39&lt;1,0,Preisfaktoren!$C$58)</f>
        <v>0</v>
      </c>
      <c r="BB39" s="121" cm="1">
        <f t="array" ref="BB39">IF(I39&lt;1,0,INDEX(FaktorAbkanten,0,MATCH(ROUNDUP(I39,-2),MaxLaengen,1)))</f>
        <v>0</v>
      </c>
      <c r="BC39" s="124">
        <f t="shared" si="13"/>
        <v>0</v>
      </c>
      <c r="BD39" s="125">
        <f t="shared" si="14"/>
        <v>0</v>
      </c>
      <c r="BE39" s="124">
        <f>IF(OR(I39&lt;1,Q39&lt;1),0,Preisfaktoren!$B$58/$BD39)</f>
        <v>0</v>
      </c>
      <c r="BF39" s="126"/>
      <c r="BG39" s="124">
        <f>IF(I39&lt;1,0,Preisfaktoren!$C$59)</f>
        <v>0</v>
      </c>
      <c r="BH39" s="115" cm="1">
        <f t="array" ref="BH39">IF(I39&lt;1,0,INDEX(FaktorQuetschbug,0,MATCH(ROUNDUP(I39,-2),MaxLaengen,1)))</f>
        <v>0</v>
      </c>
      <c r="BI39" s="124">
        <f t="shared" si="15"/>
        <v>0</v>
      </c>
      <c r="BJ39" s="115">
        <f t="shared" si="16"/>
        <v>0</v>
      </c>
      <c r="BK39" s="124">
        <f>IF(OR(I39&lt;1,R39&lt;1),0,Preisfaktoren!$B$59/$BJ39)</f>
        <v>0</v>
      </c>
      <c r="BL39" s="126"/>
      <c r="BM39" s="124">
        <f>IF(I39&lt;1,0,Preisfaktoren!$C$60)</f>
        <v>0</v>
      </c>
      <c r="BN39" s="115" cm="1">
        <f t="array" ref="BN39">IF(I39&lt;1,0,INDEX(FaktorLoecher,0,MATCH(ROUNDUP(I39,-2),MaxLaengen,1)))</f>
        <v>0</v>
      </c>
      <c r="BO39" s="115">
        <f t="shared" si="17"/>
        <v>0</v>
      </c>
      <c r="BP39" s="124">
        <f t="shared" si="18"/>
        <v>0</v>
      </c>
      <c r="BQ39" s="115">
        <f t="shared" si="19"/>
        <v>0</v>
      </c>
      <c r="BR39" s="127">
        <f>IF(T39&lt;1,0,Preisfaktoren!$B$60/$BQ39)</f>
        <v>0</v>
      </c>
      <c r="BS39" s="126"/>
      <c r="BT39" s="124">
        <f>IF(I39&lt;1,0,Preisfaktoren!$C$61)</f>
        <v>0</v>
      </c>
      <c r="BU39" s="115" cm="1">
        <f t="array" ref="BU39">IF(I39&lt;1,0,INDEX(FaktorAusschnitte,0,MATCH(ROUNDUP(I39,-2),MaxLaengen,1)))</f>
        <v>0</v>
      </c>
      <c r="BV39" s="115">
        <f t="shared" si="28"/>
        <v>0</v>
      </c>
      <c r="BW39" s="124">
        <f t="shared" si="20"/>
        <v>0</v>
      </c>
      <c r="BX39" s="115">
        <f t="shared" si="21"/>
        <v>0</v>
      </c>
      <c r="BY39" s="124">
        <f>IF(U39&lt;1,0,Preisfaktoren!$B$61/$BX39)</f>
        <v>0</v>
      </c>
      <c r="BZ39" s="126"/>
      <c r="CA39" s="124">
        <f>IF(I39&lt;1,0,Preisfaktoren!$C$62)</f>
        <v>0</v>
      </c>
      <c r="CB39" s="115" cm="1">
        <f t="array" ref="CB39">IF(I39&lt;1,0,INDEX(FaktorBolzen,0,MATCH(ROUNDUP(I39,-2),MaxLaengen,1)))</f>
        <v>0</v>
      </c>
      <c r="CC39" s="124">
        <f t="shared" si="22"/>
        <v>0</v>
      </c>
      <c r="CD39" s="115">
        <f t="shared" si="23"/>
        <v>0</v>
      </c>
      <c r="CE39" s="124">
        <f>IF(S39&lt;1,0,Preisfaktoren!$B$62/$CD39)</f>
        <v>0</v>
      </c>
    </row>
    <row r="40" spans="1:83" ht="54" customHeight="1">
      <c r="A40" s="60"/>
      <c r="B40" s="60"/>
      <c r="C40" s="60"/>
      <c r="D40" s="64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1" t="str">
        <f t="shared" si="0"/>
        <v/>
      </c>
      <c r="AA40" s="62">
        <f t="shared" si="24"/>
        <v>0</v>
      </c>
      <c r="AC40" s="118">
        <f t="shared" si="1"/>
        <v>0</v>
      </c>
      <c r="AD40" s="119">
        <f t="shared" si="2"/>
        <v>0</v>
      </c>
      <c r="AE40" s="119">
        <f t="shared" si="25"/>
        <v>0</v>
      </c>
      <c r="AF40" s="120" t="e">
        <f>INDEX(Preisfaktoren!$B$21:$G$44,MATCH('Vue d’ensemble'!$F40,Preisfaktoren!$B$21:$B$44,0),2)</f>
        <v>#N/A</v>
      </c>
      <c r="AG40" s="121" t="e">
        <f>INDEX(Preisfaktoren!$B$21:$G$44,MATCH('Vue d’ensemble'!$F40,Preisfaktoren!$B$21:$B$44,0),6)</f>
        <v>#N/A</v>
      </c>
      <c r="AH40" s="120">
        <f t="shared" si="4"/>
        <v>0</v>
      </c>
      <c r="AI40" s="121">
        <f t="shared" si="5"/>
        <v>0</v>
      </c>
      <c r="AJ40" s="119">
        <f>IF(P40&lt;1,0,IF(I40&gt;3000,Preisfaktoren!$B$56*2/AI40,Preisfaktoren!$B$56/AI40))</f>
        <v>0</v>
      </c>
      <c r="AK40" s="122"/>
      <c r="AL40" s="118">
        <f t="shared" si="6"/>
        <v>0</v>
      </c>
      <c r="AM40" s="118">
        <f t="shared" si="7"/>
        <v>0</v>
      </c>
      <c r="AN40" s="121">
        <f t="shared" si="8"/>
        <v>0</v>
      </c>
      <c r="AO40" s="123">
        <f t="shared" si="9"/>
        <v>0</v>
      </c>
      <c r="AP40" s="119">
        <f>IFERROR(AO40*Preisfaktoren!$C$67/AM40*AL40,0)</f>
        <v>0</v>
      </c>
      <c r="AQ40" s="119">
        <f>IF($D$7="in Lagerliste",_xlfn.XLOOKUP($E$7,Preisfaktoren!$B$48:$B$49,Preisfaktoren!$C$48:$C$49,0,0,1),IF($D$7="auf Anfrage",$F$7/5,0))</f>
        <v>0</v>
      </c>
      <c r="AR40" s="119">
        <f t="shared" si="26"/>
        <v>0</v>
      </c>
      <c r="AS40" s="119">
        <f t="shared" si="27"/>
        <v>0</v>
      </c>
      <c r="AT40" s="122"/>
      <c r="AU40" s="119">
        <f>IF(I40&lt;1,0,Preisfaktoren!$C$57)</f>
        <v>0</v>
      </c>
      <c r="AV40" s="121" cm="1">
        <f t="array" ref="AV40">IF(I40&lt;1,0,INDEX(FaktorScheren,0,MATCH(ROUNDUP(I40,-2),MaxLaengen,1)))</f>
        <v>0</v>
      </c>
      <c r="AW40" s="119">
        <f t="shared" si="11"/>
        <v>0</v>
      </c>
      <c r="AX40" s="121">
        <f t="shared" si="12"/>
        <v>0</v>
      </c>
      <c r="AY40" s="119">
        <f>IF(OR(I40&lt;1,P40&lt;1),0,Preisfaktoren!$B$57/$AX40)</f>
        <v>0</v>
      </c>
      <c r="AZ40" s="122"/>
      <c r="BA40" s="119">
        <f>IF(I40&lt;1,0,Preisfaktoren!$C$58)</f>
        <v>0</v>
      </c>
      <c r="BB40" s="121" cm="1">
        <f t="array" ref="BB40">IF(I40&lt;1,0,INDEX(FaktorAbkanten,0,MATCH(ROUNDUP(I40,-2),MaxLaengen,1)))</f>
        <v>0</v>
      </c>
      <c r="BC40" s="124">
        <f t="shared" si="13"/>
        <v>0</v>
      </c>
      <c r="BD40" s="125">
        <f t="shared" si="14"/>
        <v>0</v>
      </c>
      <c r="BE40" s="124">
        <f>IF(OR(I40&lt;1,Q40&lt;1),0,Preisfaktoren!$B$58/$BD40)</f>
        <v>0</v>
      </c>
      <c r="BF40" s="126"/>
      <c r="BG40" s="124">
        <f>IF(I40&lt;1,0,Preisfaktoren!$C$59)</f>
        <v>0</v>
      </c>
      <c r="BH40" s="115" cm="1">
        <f t="array" ref="BH40">IF(I40&lt;1,0,INDEX(FaktorQuetschbug,0,MATCH(ROUNDUP(I40,-2),MaxLaengen,1)))</f>
        <v>0</v>
      </c>
      <c r="BI40" s="124">
        <f t="shared" si="15"/>
        <v>0</v>
      </c>
      <c r="BJ40" s="115">
        <f t="shared" si="16"/>
        <v>0</v>
      </c>
      <c r="BK40" s="124">
        <f>IF(OR(I40&lt;1,R40&lt;1),0,Preisfaktoren!$B$59/$BJ40)</f>
        <v>0</v>
      </c>
      <c r="BL40" s="126"/>
      <c r="BM40" s="124">
        <f>IF(I40&lt;1,0,Preisfaktoren!$C$60)</f>
        <v>0</v>
      </c>
      <c r="BN40" s="115" cm="1">
        <f t="array" ref="BN40">IF(I40&lt;1,0,INDEX(FaktorLoecher,0,MATCH(ROUNDUP(I40,-2),MaxLaengen,1)))</f>
        <v>0</v>
      </c>
      <c r="BO40" s="115">
        <f t="shared" si="17"/>
        <v>0</v>
      </c>
      <c r="BP40" s="124">
        <f t="shared" si="18"/>
        <v>0</v>
      </c>
      <c r="BQ40" s="115">
        <f t="shared" si="19"/>
        <v>0</v>
      </c>
      <c r="BR40" s="127">
        <f>IF(T40&lt;1,0,Preisfaktoren!$B$60/$BQ40)</f>
        <v>0</v>
      </c>
      <c r="BS40" s="126"/>
      <c r="BT40" s="124">
        <f>IF(I40&lt;1,0,Preisfaktoren!$C$61)</f>
        <v>0</v>
      </c>
      <c r="BU40" s="115" cm="1">
        <f t="array" ref="BU40">IF(I40&lt;1,0,INDEX(FaktorAusschnitte,0,MATCH(ROUNDUP(I40,-2),MaxLaengen,1)))</f>
        <v>0</v>
      </c>
      <c r="BV40" s="115">
        <f t="shared" si="28"/>
        <v>0</v>
      </c>
      <c r="BW40" s="124">
        <f t="shared" si="20"/>
        <v>0</v>
      </c>
      <c r="BX40" s="115">
        <f t="shared" si="21"/>
        <v>0</v>
      </c>
      <c r="BY40" s="124">
        <f>IF(U40&lt;1,0,Preisfaktoren!$B$61/$BX40)</f>
        <v>0</v>
      </c>
      <c r="BZ40" s="126"/>
      <c r="CA40" s="124">
        <f>IF(I40&lt;1,0,Preisfaktoren!$C$62)</f>
        <v>0</v>
      </c>
      <c r="CB40" s="115" cm="1">
        <f t="array" ref="CB40">IF(I40&lt;1,0,INDEX(FaktorBolzen,0,MATCH(ROUNDUP(I40,-2),MaxLaengen,1)))</f>
        <v>0</v>
      </c>
      <c r="CC40" s="124">
        <f t="shared" si="22"/>
        <v>0</v>
      </c>
      <c r="CD40" s="115">
        <f t="shared" si="23"/>
        <v>0</v>
      </c>
      <c r="CE40" s="124">
        <f>IF(S40&lt;1,0,Preisfaktoren!$B$62/$CD40)</f>
        <v>0</v>
      </c>
    </row>
    <row r="41" spans="1:83" ht="54" customHeight="1">
      <c r="A41" s="60"/>
      <c r="B41" s="60"/>
      <c r="C41" s="60"/>
      <c r="D41" s="64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1" t="str">
        <f t="shared" si="0"/>
        <v/>
      </c>
      <c r="AA41" s="62">
        <f t="shared" si="24"/>
        <v>0</v>
      </c>
      <c r="AC41" s="118">
        <f t="shared" si="1"/>
        <v>0</v>
      </c>
      <c r="AD41" s="119">
        <f t="shared" si="2"/>
        <v>0</v>
      </c>
      <c r="AE41" s="119">
        <f t="shared" si="25"/>
        <v>0</v>
      </c>
      <c r="AF41" s="120" t="e">
        <f>INDEX(Preisfaktoren!$B$21:$G$44,MATCH('Vue d’ensemble'!$F41,Preisfaktoren!$B$21:$B$44,0),2)</f>
        <v>#N/A</v>
      </c>
      <c r="AG41" s="121" t="e">
        <f>INDEX(Preisfaktoren!$B$21:$G$44,MATCH('Vue d’ensemble'!$F41,Preisfaktoren!$B$21:$B$44,0),6)</f>
        <v>#N/A</v>
      </c>
      <c r="AH41" s="120">
        <f t="shared" si="4"/>
        <v>0</v>
      </c>
      <c r="AI41" s="121">
        <f t="shared" si="5"/>
        <v>0</v>
      </c>
      <c r="AJ41" s="119">
        <f>IF(P41&lt;1,0,IF(I41&gt;3000,Preisfaktoren!$B$56*2/AI41,Preisfaktoren!$B$56/AI41))</f>
        <v>0</v>
      </c>
      <c r="AK41" s="122"/>
      <c r="AL41" s="118">
        <f t="shared" si="6"/>
        <v>0</v>
      </c>
      <c r="AM41" s="118">
        <f t="shared" si="7"/>
        <v>0</v>
      </c>
      <c r="AN41" s="121">
        <f t="shared" si="8"/>
        <v>0</v>
      </c>
      <c r="AO41" s="123">
        <f t="shared" si="9"/>
        <v>0</v>
      </c>
      <c r="AP41" s="119">
        <f>IFERROR(AO41*Preisfaktoren!$C$67/AM41*AL41,0)</f>
        <v>0</v>
      </c>
      <c r="AQ41" s="119">
        <f>IF($D$7="in Lagerliste",_xlfn.XLOOKUP($E$7,Preisfaktoren!$B$48:$B$49,Preisfaktoren!$C$48:$C$49,0,0,1),IF($D$7="auf Anfrage",$F$7/5,0))</f>
        <v>0</v>
      </c>
      <c r="AR41" s="119">
        <f t="shared" si="26"/>
        <v>0</v>
      </c>
      <c r="AS41" s="119">
        <f t="shared" si="27"/>
        <v>0</v>
      </c>
      <c r="AT41" s="122"/>
      <c r="AU41" s="119">
        <f>IF(I41&lt;1,0,Preisfaktoren!$C$57)</f>
        <v>0</v>
      </c>
      <c r="AV41" s="121" cm="1">
        <f t="array" ref="AV41">IF(I41&lt;1,0,INDEX(FaktorScheren,0,MATCH(ROUNDUP(I41,-2),MaxLaengen,1)))</f>
        <v>0</v>
      </c>
      <c r="AW41" s="119">
        <f t="shared" si="11"/>
        <v>0</v>
      </c>
      <c r="AX41" s="121">
        <f t="shared" si="12"/>
        <v>0</v>
      </c>
      <c r="AY41" s="119">
        <f>IF(OR(I41&lt;1,P41&lt;1),0,Preisfaktoren!$B$57/$AX41)</f>
        <v>0</v>
      </c>
      <c r="AZ41" s="122"/>
      <c r="BA41" s="119">
        <f>IF(I41&lt;1,0,Preisfaktoren!$C$58)</f>
        <v>0</v>
      </c>
      <c r="BB41" s="121" cm="1">
        <f t="array" ref="BB41">IF(I41&lt;1,0,INDEX(FaktorAbkanten,0,MATCH(ROUNDUP(I41,-2),MaxLaengen,1)))</f>
        <v>0</v>
      </c>
      <c r="BC41" s="124">
        <f t="shared" si="13"/>
        <v>0</v>
      </c>
      <c r="BD41" s="125">
        <f t="shared" si="14"/>
        <v>0</v>
      </c>
      <c r="BE41" s="124">
        <f>IF(OR(I41&lt;1,Q41&lt;1),0,Preisfaktoren!$B$58/$BD41)</f>
        <v>0</v>
      </c>
      <c r="BF41" s="126"/>
      <c r="BG41" s="124">
        <f>IF(I41&lt;1,0,Preisfaktoren!$C$59)</f>
        <v>0</v>
      </c>
      <c r="BH41" s="115" cm="1">
        <f t="array" ref="BH41">IF(I41&lt;1,0,INDEX(FaktorQuetschbug,0,MATCH(ROUNDUP(I41,-2),MaxLaengen,1)))</f>
        <v>0</v>
      </c>
      <c r="BI41" s="124">
        <f t="shared" si="15"/>
        <v>0</v>
      </c>
      <c r="BJ41" s="115">
        <f t="shared" si="16"/>
        <v>0</v>
      </c>
      <c r="BK41" s="124">
        <f>IF(OR(I41&lt;1,R41&lt;1),0,Preisfaktoren!$B$59/$BJ41)</f>
        <v>0</v>
      </c>
      <c r="BL41" s="126"/>
      <c r="BM41" s="124">
        <f>IF(I41&lt;1,0,Preisfaktoren!$C$60)</f>
        <v>0</v>
      </c>
      <c r="BN41" s="115" cm="1">
        <f t="array" ref="BN41">IF(I41&lt;1,0,INDEX(FaktorLoecher,0,MATCH(ROUNDUP(I41,-2),MaxLaengen,1)))</f>
        <v>0</v>
      </c>
      <c r="BO41" s="115">
        <f t="shared" si="17"/>
        <v>0</v>
      </c>
      <c r="BP41" s="124">
        <f t="shared" si="18"/>
        <v>0</v>
      </c>
      <c r="BQ41" s="115">
        <f t="shared" si="19"/>
        <v>0</v>
      </c>
      <c r="BR41" s="127">
        <f>IF(T41&lt;1,0,Preisfaktoren!$B$60/$BQ41)</f>
        <v>0</v>
      </c>
      <c r="BS41" s="126"/>
      <c r="BT41" s="124">
        <f>IF(I41&lt;1,0,Preisfaktoren!$C$61)</f>
        <v>0</v>
      </c>
      <c r="BU41" s="115" cm="1">
        <f t="array" ref="BU41">IF(I41&lt;1,0,INDEX(FaktorAusschnitte,0,MATCH(ROUNDUP(I41,-2),MaxLaengen,1)))</f>
        <v>0</v>
      </c>
      <c r="BV41" s="115">
        <f t="shared" si="28"/>
        <v>0</v>
      </c>
      <c r="BW41" s="124">
        <f t="shared" si="20"/>
        <v>0</v>
      </c>
      <c r="BX41" s="115">
        <f t="shared" si="21"/>
        <v>0</v>
      </c>
      <c r="BY41" s="124">
        <f>IF(U41&lt;1,0,Preisfaktoren!$B$61/$BX41)</f>
        <v>0</v>
      </c>
      <c r="BZ41" s="126"/>
      <c r="CA41" s="124">
        <f>IF(I41&lt;1,0,Preisfaktoren!$C$62)</f>
        <v>0</v>
      </c>
      <c r="CB41" s="115" cm="1">
        <f t="array" ref="CB41">IF(I41&lt;1,0,INDEX(FaktorBolzen,0,MATCH(ROUNDUP(I41,-2),MaxLaengen,1)))</f>
        <v>0</v>
      </c>
      <c r="CC41" s="124">
        <f t="shared" si="22"/>
        <v>0</v>
      </c>
      <c r="CD41" s="115">
        <f t="shared" si="23"/>
        <v>0</v>
      </c>
      <c r="CE41" s="124">
        <f>IF(S41&lt;1,0,Preisfaktoren!$B$62/$CD41)</f>
        <v>0</v>
      </c>
    </row>
    <row r="42" spans="1:83" ht="54" customHeight="1">
      <c r="A42" s="60"/>
      <c r="B42" s="60"/>
      <c r="C42" s="60"/>
      <c r="D42" s="64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1" t="str">
        <f t="shared" si="0"/>
        <v/>
      </c>
      <c r="AA42" s="62">
        <f t="shared" si="24"/>
        <v>0</v>
      </c>
      <c r="AC42" s="118">
        <f t="shared" si="1"/>
        <v>0</v>
      </c>
      <c r="AD42" s="119">
        <f t="shared" si="2"/>
        <v>0</v>
      </c>
      <c r="AE42" s="119">
        <f t="shared" si="25"/>
        <v>0</v>
      </c>
      <c r="AF42" s="120" t="e">
        <f>INDEX(Preisfaktoren!$B$21:$G$44,MATCH('Vue d’ensemble'!$F42,Preisfaktoren!$B$21:$B$44,0),2)</f>
        <v>#N/A</v>
      </c>
      <c r="AG42" s="121" t="e">
        <f>INDEX(Preisfaktoren!$B$21:$G$44,MATCH('Vue d’ensemble'!$F42,Preisfaktoren!$B$21:$B$44,0),6)</f>
        <v>#N/A</v>
      </c>
      <c r="AH42" s="120">
        <f t="shared" si="4"/>
        <v>0</v>
      </c>
      <c r="AI42" s="121">
        <f t="shared" si="5"/>
        <v>0</v>
      </c>
      <c r="AJ42" s="119">
        <f>IF(P42&lt;1,0,IF(I42&gt;3000,Preisfaktoren!$B$56*2/AI42,Preisfaktoren!$B$56/AI42))</f>
        <v>0</v>
      </c>
      <c r="AK42" s="122"/>
      <c r="AL42" s="118">
        <f t="shared" si="6"/>
        <v>0</v>
      </c>
      <c r="AM42" s="118">
        <f t="shared" si="7"/>
        <v>0</v>
      </c>
      <c r="AN42" s="121">
        <f t="shared" si="8"/>
        <v>0</v>
      </c>
      <c r="AO42" s="123">
        <f t="shared" si="9"/>
        <v>0</v>
      </c>
      <c r="AP42" s="119">
        <f>IFERROR(AO42*Preisfaktoren!$C$67/AM42*AL42,0)</f>
        <v>0</v>
      </c>
      <c r="AQ42" s="119">
        <f>IF($D$7="in Lagerliste",_xlfn.XLOOKUP($E$7,Preisfaktoren!$B$48:$B$49,Preisfaktoren!$C$48:$C$49,0,0,1),IF($D$7="auf Anfrage",$F$7/5,0))</f>
        <v>0</v>
      </c>
      <c r="AR42" s="119">
        <f t="shared" si="26"/>
        <v>0</v>
      </c>
      <c r="AS42" s="119">
        <f t="shared" si="27"/>
        <v>0</v>
      </c>
      <c r="AT42" s="122"/>
      <c r="AU42" s="119">
        <f>IF(I42&lt;1,0,Preisfaktoren!$C$57)</f>
        <v>0</v>
      </c>
      <c r="AV42" s="121" cm="1">
        <f t="array" ref="AV42">IF(I42&lt;1,0,INDEX(FaktorScheren,0,MATCH(ROUNDUP(I42,-2),MaxLaengen,1)))</f>
        <v>0</v>
      </c>
      <c r="AW42" s="119">
        <f t="shared" si="11"/>
        <v>0</v>
      </c>
      <c r="AX42" s="121">
        <f t="shared" si="12"/>
        <v>0</v>
      </c>
      <c r="AY42" s="119">
        <f>IF(OR(I42&lt;1,P42&lt;1),0,Preisfaktoren!$B$57/$AX42)</f>
        <v>0</v>
      </c>
      <c r="AZ42" s="122"/>
      <c r="BA42" s="119">
        <f>IF(I42&lt;1,0,Preisfaktoren!$C$58)</f>
        <v>0</v>
      </c>
      <c r="BB42" s="121" cm="1">
        <f t="array" ref="BB42">IF(I42&lt;1,0,INDEX(FaktorAbkanten,0,MATCH(ROUNDUP(I42,-2),MaxLaengen,1)))</f>
        <v>0</v>
      </c>
      <c r="BC42" s="124">
        <f t="shared" si="13"/>
        <v>0</v>
      </c>
      <c r="BD42" s="125">
        <f t="shared" si="14"/>
        <v>0</v>
      </c>
      <c r="BE42" s="124">
        <f>IF(OR(I42&lt;1,Q42&lt;1),0,Preisfaktoren!$B$58/$BD42)</f>
        <v>0</v>
      </c>
      <c r="BF42" s="126"/>
      <c r="BG42" s="124">
        <f>IF(I42&lt;1,0,Preisfaktoren!$C$59)</f>
        <v>0</v>
      </c>
      <c r="BH42" s="115" cm="1">
        <f t="array" ref="BH42">IF(I42&lt;1,0,INDEX(FaktorQuetschbug,0,MATCH(ROUNDUP(I42,-2),MaxLaengen,1)))</f>
        <v>0</v>
      </c>
      <c r="BI42" s="124">
        <f t="shared" si="15"/>
        <v>0</v>
      </c>
      <c r="BJ42" s="115">
        <f t="shared" si="16"/>
        <v>0</v>
      </c>
      <c r="BK42" s="124">
        <f>IF(OR(I42&lt;1,R42&lt;1),0,Preisfaktoren!$B$59/$BJ42)</f>
        <v>0</v>
      </c>
      <c r="BL42" s="126"/>
      <c r="BM42" s="124">
        <f>IF(I42&lt;1,0,Preisfaktoren!$C$60)</f>
        <v>0</v>
      </c>
      <c r="BN42" s="115" cm="1">
        <f t="array" ref="BN42">IF(I42&lt;1,0,INDEX(FaktorLoecher,0,MATCH(ROUNDUP(I42,-2),MaxLaengen,1)))</f>
        <v>0</v>
      </c>
      <c r="BO42" s="115">
        <f t="shared" si="17"/>
        <v>0</v>
      </c>
      <c r="BP42" s="124">
        <f t="shared" si="18"/>
        <v>0</v>
      </c>
      <c r="BQ42" s="115">
        <f t="shared" si="19"/>
        <v>0</v>
      </c>
      <c r="BR42" s="127">
        <f>IF(T42&lt;1,0,Preisfaktoren!$B$60/$BQ42)</f>
        <v>0</v>
      </c>
      <c r="BS42" s="126"/>
      <c r="BT42" s="124">
        <f>IF(I42&lt;1,0,Preisfaktoren!$C$61)</f>
        <v>0</v>
      </c>
      <c r="BU42" s="115" cm="1">
        <f t="array" ref="BU42">IF(I42&lt;1,0,INDEX(FaktorAusschnitte,0,MATCH(ROUNDUP(I42,-2),MaxLaengen,1)))</f>
        <v>0</v>
      </c>
      <c r="BV42" s="115">
        <f t="shared" si="28"/>
        <v>0</v>
      </c>
      <c r="BW42" s="124">
        <f t="shared" si="20"/>
        <v>0</v>
      </c>
      <c r="BX42" s="115">
        <f t="shared" si="21"/>
        <v>0</v>
      </c>
      <c r="BY42" s="124">
        <f>IF(U42&lt;1,0,Preisfaktoren!$B$61/$BX42)</f>
        <v>0</v>
      </c>
      <c r="BZ42" s="126"/>
      <c r="CA42" s="124">
        <f>IF(I42&lt;1,0,Preisfaktoren!$C$62)</f>
        <v>0</v>
      </c>
      <c r="CB42" s="115" cm="1">
        <f t="array" ref="CB42">IF(I42&lt;1,0,INDEX(FaktorBolzen,0,MATCH(ROUNDUP(I42,-2),MaxLaengen,1)))</f>
        <v>0</v>
      </c>
      <c r="CC42" s="124">
        <f t="shared" si="22"/>
        <v>0</v>
      </c>
      <c r="CD42" s="115">
        <f t="shared" si="23"/>
        <v>0</v>
      </c>
      <c r="CE42" s="124">
        <f>IF(S42&lt;1,0,Preisfaktoren!$B$62/$CD42)</f>
        <v>0</v>
      </c>
    </row>
    <row r="43" spans="1:83" ht="54" customHeight="1">
      <c r="A43" s="60"/>
      <c r="B43" s="60"/>
      <c r="C43" s="60"/>
      <c r="D43" s="64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1" t="str">
        <f t="shared" si="0"/>
        <v/>
      </c>
      <c r="AA43" s="62">
        <f t="shared" si="24"/>
        <v>0</v>
      </c>
      <c r="AC43" s="118">
        <f t="shared" si="1"/>
        <v>0</v>
      </c>
      <c r="AD43" s="119">
        <f t="shared" si="2"/>
        <v>0</v>
      </c>
      <c r="AE43" s="119">
        <f t="shared" si="25"/>
        <v>0</v>
      </c>
      <c r="AF43" s="120" t="e">
        <f>INDEX(Preisfaktoren!$B$21:$G$44,MATCH('Vue d’ensemble'!$F43,Preisfaktoren!$B$21:$B$44,0),2)</f>
        <v>#N/A</v>
      </c>
      <c r="AG43" s="121" t="e">
        <f>INDEX(Preisfaktoren!$B$21:$G$44,MATCH('Vue d’ensemble'!$F43,Preisfaktoren!$B$21:$B$44,0),6)</f>
        <v>#N/A</v>
      </c>
      <c r="AH43" s="120">
        <f t="shared" si="4"/>
        <v>0</v>
      </c>
      <c r="AI43" s="121">
        <f t="shared" si="5"/>
        <v>0</v>
      </c>
      <c r="AJ43" s="119">
        <f>IF(P43&lt;1,0,IF(I43&gt;3000,Preisfaktoren!$B$56*2/AI43,Preisfaktoren!$B$56/AI43))</f>
        <v>0</v>
      </c>
      <c r="AK43" s="122"/>
      <c r="AL43" s="118">
        <f t="shared" si="6"/>
        <v>0</v>
      </c>
      <c r="AM43" s="118">
        <f t="shared" si="7"/>
        <v>0</v>
      </c>
      <c r="AN43" s="121">
        <f t="shared" si="8"/>
        <v>0</v>
      </c>
      <c r="AO43" s="123">
        <f t="shared" si="9"/>
        <v>0</v>
      </c>
      <c r="AP43" s="119">
        <f>IFERROR(AO43*Preisfaktoren!$C$67/AM43*AL43,0)</f>
        <v>0</v>
      </c>
      <c r="AQ43" s="119">
        <f>IF($D$7="in Lagerliste",_xlfn.XLOOKUP($E$7,Preisfaktoren!$B$48:$B$49,Preisfaktoren!$C$48:$C$49,0,0,1),IF($D$7="auf Anfrage",$F$7/5,0))</f>
        <v>0</v>
      </c>
      <c r="AR43" s="119">
        <f t="shared" si="26"/>
        <v>0</v>
      </c>
      <c r="AS43" s="119">
        <f t="shared" si="27"/>
        <v>0</v>
      </c>
      <c r="AT43" s="122"/>
      <c r="AU43" s="119">
        <f>IF(I43&lt;1,0,Preisfaktoren!$C$57)</f>
        <v>0</v>
      </c>
      <c r="AV43" s="121" cm="1">
        <f t="array" ref="AV43">IF(I43&lt;1,0,INDEX(FaktorScheren,0,MATCH(ROUNDUP(I43,-2),MaxLaengen,1)))</f>
        <v>0</v>
      </c>
      <c r="AW43" s="119">
        <f t="shared" si="11"/>
        <v>0</v>
      </c>
      <c r="AX43" s="121">
        <f t="shared" si="12"/>
        <v>0</v>
      </c>
      <c r="AY43" s="119">
        <f>IF(OR(I43&lt;1,P43&lt;1),0,Preisfaktoren!$B$57/$AX43)</f>
        <v>0</v>
      </c>
      <c r="AZ43" s="122"/>
      <c r="BA43" s="119">
        <f>IF(I43&lt;1,0,Preisfaktoren!$C$58)</f>
        <v>0</v>
      </c>
      <c r="BB43" s="121" cm="1">
        <f t="array" ref="BB43">IF(I43&lt;1,0,INDEX(FaktorAbkanten,0,MATCH(ROUNDUP(I43,-2),MaxLaengen,1)))</f>
        <v>0</v>
      </c>
      <c r="BC43" s="124">
        <f t="shared" si="13"/>
        <v>0</v>
      </c>
      <c r="BD43" s="125">
        <f t="shared" si="14"/>
        <v>0</v>
      </c>
      <c r="BE43" s="124">
        <f>IF(OR(I43&lt;1,Q43&lt;1),0,Preisfaktoren!$B$58/$BD43)</f>
        <v>0</v>
      </c>
      <c r="BF43" s="126"/>
      <c r="BG43" s="124">
        <f>IF(I43&lt;1,0,Preisfaktoren!$C$59)</f>
        <v>0</v>
      </c>
      <c r="BH43" s="115" cm="1">
        <f t="array" ref="BH43">IF(I43&lt;1,0,INDEX(FaktorQuetschbug,0,MATCH(ROUNDUP(I43,-2),MaxLaengen,1)))</f>
        <v>0</v>
      </c>
      <c r="BI43" s="124">
        <f t="shared" si="15"/>
        <v>0</v>
      </c>
      <c r="BJ43" s="115">
        <f t="shared" si="16"/>
        <v>0</v>
      </c>
      <c r="BK43" s="124">
        <f>IF(OR(I43&lt;1,R43&lt;1),0,Preisfaktoren!$B$59/$BJ43)</f>
        <v>0</v>
      </c>
      <c r="BL43" s="126"/>
      <c r="BM43" s="124">
        <f>IF(I43&lt;1,0,Preisfaktoren!$C$60)</f>
        <v>0</v>
      </c>
      <c r="BN43" s="115" cm="1">
        <f t="array" ref="BN43">IF(I43&lt;1,0,INDEX(FaktorLoecher,0,MATCH(ROUNDUP(I43,-2),MaxLaengen,1)))</f>
        <v>0</v>
      </c>
      <c r="BO43" s="115">
        <f t="shared" si="17"/>
        <v>0</v>
      </c>
      <c r="BP43" s="124">
        <f t="shared" si="18"/>
        <v>0</v>
      </c>
      <c r="BQ43" s="115">
        <f t="shared" si="19"/>
        <v>0</v>
      </c>
      <c r="BR43" s="127">
        <f>IF(T43&lt;1,0,Preisfaktoren!$B$60/$BQ43)</f>
        <v>0</v>
      </c>
      <c r="BS43" s="126"/>
      <c r="BT43" s="124">
        <f>IF(I43&lt;1,0,Preisfaktoren!$C$61)</f>
        <v>0</v>
      </c>
      <c r="BU43" s="115" cm="1">
        <f t="array" ref="BU43">IF(I43&lt;1,0,INDEX(FaktorAusschnitte,0,MATCH(ROUNDUP(I43,-2),MaxLaengen,1)))</f>
        <v>0</v>
      </c>
      <c r="BV43" s="115">
        <f t="shared" si="28"/>
        <v>0</v>
      </c>
      <c r="BW43" s="124">
        <f t="shared" si="20"/>
        <v>0</v>
      </c>
      <c r="BX43" s="115">
        <f t="shared" si="21"/>
        <v>0</v>
      </c>
      <c r="BY43" s="124">
        <f>IF(U43&lt;1,0,Preisfaktoren!$B$61/$BX43)</f>
        <v>0</v>
      </c>
      <c r="BZ43" s="126"/>
      <c r="CA43" s="124">
        <f>IF(I43&lt;1,0,Preisfaktoren!$C$62)</f>
        <v>0</v>
      </c>
      <c r="CB43" s="115" cm="1">
        <f t="array" ref="CB43">IF(I43&lt;1,0,INDEX(FaktorBolzen,0,MATCH(ROUNDUP(I43,-2),MaxLaengen,1)))</f>
        <v>0</v>
      </c>
      <c r="CC43" s="124">
        <f t="shared" si="22"/>
        <v>0</v>
      </c>
      <c r="CD43" s="115">
        <f t="shared" si="23"/>
        <v>0</v>
      </c>
      <c r="CE43" s="124">
        <f>IF(S43&lt;1,0,Preisfaktoren!$B$62/$CD43)</f>
        <v>0</v>
      </c>
    </row>
    <row r="44" spans="1:83" ht="54" customHeight="1">
      <c r="A44" s="60"/>
      <c r="B44" s="60"/>
      <c r="C44" s="60"/>
      <c r="D44" s="64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1" t="str">
        <f t="shared" si="0"/>
        <v/>
      </c>
      <c r="AA44" s="62">
        <f t="shared" si="24"/>
        <v>0</v>
      </c>
      <c r="AC44" s="118">
        <f t="shared" si="1"/>
        <v>0</v>
      </c>
      <c r="AD44" s="119">
        <f t="shared" si="2"/>
        <v>0</v>
      </c>
      <c r="AE44" s="119">
        <f t="shared" si="25"/>
        <v>0</v>
      </c>
      <c r="AF44" s="120" t="e">
        <f>INDEX(Preisfaktoren!$B$21:$G$44,MATCH('Vue d’ensemble'!$F44,Preisfaktoren!$B$21:$B$44,0),2)</f>
        <v>#N/A</v>
      </c>
      <c r="AG44" s="121" t="e">
        <f>INDEX(Preisfaktoren!$B$21:$G$44,MATCH('Vue d’ensemble'!$F44,Preisfaktoren!$B$21:$B$44,0),6)</f>
        <v>#N/A</v>
      </c>
      <c r="AH44" s="120">
        <f t="shared" si="4"/>
        <v>0</v>
      </c>
      <c r="AI44" s="121">
        <f t="shared" si="5"/>
        <v>0</v>
      </c>
      <c r="AJ44" s="119">
        <f>IF(P44&lt;1,0,IF(I44&gt;3000,Preisfaktoren!$B$56*2/AI44,Preisfaktoren!$B$56/AI44))</f>
        <v>0</v>
      </c>
      <c r="AK44" s="122"/>
      <c r="AL44" s="118">
        <f t="shared" si="6"/>
        <v>0</v>
      </c>
      <c r="AM44" s="118">
        <f t="shared" si="7"/>
        <v>0</v>
      </c>
      <c r="AN44" s="121">
        <f t="shared" si="8"/>
        <v>0</v>
      </c>
      <c r="AO44" s="123">
        <f t="shared" si="9"/>
        <v>0</v>
      </c>
      <c r="AP44" s="119">
        <f>IFERROR(AO44*Preisfaktoren!$C$67/AM44*AL44,0)</f>
        <v>0</v>
      </c>
      <c r="AQ44" s="119">
        <f>IF($D$7="in Lagerliste",_xlfn.XLOOKUP($E$7,Preisfaktoren!$B$48:$B$49,Preisfaktoren!$C$48:$C$49,0,0,1),IF($D$7="auf Anfrage",$F$7/5,0))</f>
        <v>0</v>
      </c>
      <c r="AR44" s="119">
        <f t="shared" si="26"/>
        <v>0</v>
      </c>
      <c r="AS44" s="119">
        <f t="shared" si="27"/>
        <v>0</v>
      </c>
      <c r="AT44" s="122"/>
      <c r="AU44" s="119">
        <f>IF(I44&lt;1,0,Preisfaktoren!$C$57)</f>
        <v>0</v>
      </c>
      <c r="AV44" s="121" cm="1">
        <f t="array" ref="AV44">IF(I44&lt;1,0,INDEX(FaktorScheren,0,MATCH(ROUNDUP(I44,-2),MaxLaengen,1)))</f>
        <v>0</v>
      </c>
      <c r="AW44" s="119">
        <f t="shared" si="11"/>
        <v>0</v>
      </c>
      <c r="AX44" s="121">
        <f t="shared" si="12"/>
        <v>0</v>
      </c>
      <c r="AY44" s="119">
        <f>IF(OR(I44&lt;1,P44&lt;1),0,Preisfaktoren!$B$57/$AX44)</f>
        <v>0</v>
      </c>
      <c r="AZ44" s="122"/>
      <c r="BA44" s="119">
        <f>IF(I44&lt;1,0,Preisfaktoren!$C$58)</f>
        <v>0</v>
      </c>
      <c r="BB44" s="121" cm="1">
        <f t="array" ref="BB44">IF(I44&lt;1,0,INDEX(FaktorAbkanten,0,MATCH(ROUNDUP(I44,-2),MaxLaengen,1)))</f>
        <v>0</v>
      </c>
      <c r="BC44" s="124">
        <f t="shared" si="13"/>
        <v>0</v>
      </c>
      <c r="BD44" s="125">
        <f t="shared" si="14"/>
        <v>0</v>
      </c>
      <c r="BE44" s="124">
        <f>IF(OR(I44&lt;1,Q44&lt;1),0,Preisfaktoren!$B$58/$BD44)</f>
        <v>0</v>
      </c>
      <c r="BF44" s="126"/>
      <c r="BG44" s="124">
        <f>IF(I44&lt;1,0,Preisfaktoren!$C$59)</f>
        <v>0</v>
      </c>
      <c r="BH44" s="115" cm="1">
        <f t="array" ref="BH44">IF(I44&lt;1,0,INDEX(FaktorQuetschbug,0,MATCH(ROUNDUP(I44,-2),MaxLaengen,1)))</f>
        <v>0</v>
      </c>
      <c r="BI44" s="124">
        <f t="shared" si="15"/>
        <v>0</v>
      </c>
      <c r="BJ44" s="115">
        <f t="shared" si="16"/>
        <v>0</v>
      </c>
      <c r="BK44" s="124">
        <f>IF(OR(I44&lt;1,R44&lt;1),0,Preisfaktoren!$B$59/$BJ44)</f>
        <v>0</v>
      </c>
      <c r="BL44" s="126"/>
      <c r="BM44" s="124">
        <f>IF(I44&lt;1,0,Preisfaktoren!$C$60)</f>
        <v>0</v>
      </c>
      <c r="BN44" s="115" cm="1">
        <f t="array" ref="BN44">IF(I44&lt;1,0,INDEX(FaktorLoecher,0,MATCH(ROUNDUP(I44,-2),MaxLaengen,1)))</f>
        <v>0</v>
      </c>
      <c r="BO44" s="115">
        <f t="shared" si="17"/>
        <v>0</v>
      </c>
      <c r="BP44" s="124">
        <f t="shared" si="18"/>
        <v>0</v>
      </c>
      <c r="BQ44" s="115">
        <f t="shared" si="19"/>
        <v>0</v>
      </c>
      <c r="BR44" s="127">
        <f>IF(T44&lt;1,0,Preisfaktoren!$B$60/$BQ44)</f>
        <v>0</v>
      </c>
      <c r="BS44" s="126"/>
      <c r="BT44" s="124">
        <f>IF(I44&lt;1,0,Preisfaktoren!$C$61)</f>
        <v>0</v>
      </c>
      <c r="BU44" s="115" cm="1">
        <f t="array" ref="BU44">IF(I44&lt;1,0,INDEX(FaktorAusschnitte,0,MATCH(ROUNDUP(I44,-2),MaxLaengen,1)))</f>
        <v>0</v>
      </c>
      <c r="BV44" s="115">
        <f t="shared" si="28"/>
        <v>0</v>
      </c>
      <c r="BW44" s="124">
        <f t="shared" si="20"/>
        <v>0</v>
      </c>
      <c r="BX44" s="115">
        <f t="shared" si="21"/>
        <v>0</v>
      </c>
      <c r="BY44" s="124">
        <f>IF(U44&lt;1,0,Preisfaktoren!$B$61/$BX44)</f>
        <v>0</v>
      </c>
      <c r="BZ44" s="126"/>
      <c r="CA44" s="124">
        <f>IF(I44&lt;1,0,Preisfaktoren!$C$62)</f>
        <v>0</v>
      </c>
      <c r="CB44" s="115" cm="1">
        <f t="array" ref="CB44">IF(I44&lt;1,0,INDEX(FaktorBolzen,0,MATCH(ROUNDUP(I44,-2),MaxLaengen,1)))</f>
        <v>0</v>
      </c>
      <c r="CC44" s="124">
        <f t="shared" si="22"/>
        <v>0</v>
      </c>
      <c r="CD44" s="115">
        <f t="shared" si="23"/>
        <v>0</v>
      </c>
      <c r="CE44" s="124">
        <f>IF(S44&lt;1,0,Preisfaktoren!$B$62/$CD44)</f>
        <v>0</v>
      </c>
    </row>
    <row r="45" spans="1:83" ht="54" customHeight="1">
      <c r="A45" s="60"/>
      <c r="B45" s="60"/>
      <c r="C45" s="60"/>
      <c r="D45" s="64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1" t="str">
        <f t="shared" si="0"/>
        <v/>
      </c>
      <c r="AA45" s="62">
        <f t="shared" si="24"/>
        <v>0</v>
      </c>
      <c r="AC45" s="118">
        <f t="shared" si="1"/>
        <v>0</v>
      </c>
      <c r="AD45" s="119">
        <f t="shared" si="2"/>
        <v>0</v>
      </c>
      <c r="AE45" s="119">
        <f t="shared" si="25"/>
        <v>0</v>
      </c>
      <c r="AF45" s="120" t="e">
        <f>INDEX(Preisfaktoren!$B$21:$G$44,MATCH('Vue d’ensemble'!$F45,Preisfaktoren!$B$21:$B$44,0),2)</f>
        <v>#N/A</v>
      </c>
      <c r="AG45" s="121" t="e">
        <f>INDEX(Preisfaktoren!$B$21:$G$44,MATCH('Vue d’ensemble'!$F45,Preisfaktoren!$B$21:$B$44,0),6)</f>
        <v>#N/A</v>
      </c>
      <c r="AH45" s="120">
        <f t="shared" si="4"/>
        <v>0</v>
      </c>
      <c r="AI45" s="121">
        <f t="shared" si="5"/>
        <v>0</v>
      </c>
      <c r="AJ45" s="119">
        <f>IF(P45&lt;1,0,IF(I45&gt;3000,Preisfaktoren!$B$56*2/AI45,Preisfaktoren!$B$56/AI45))</f>
        <v>0</v>
      </c>
      <c r="AK45" s="122"/>
      <c r="AL45" s="118">
        <f t="shared" si="6"/>
        <v>0</v>
      </c>
      <c r="AM45" s="118">
        <f t="shared" si="7"/>
        <v>0</v>
      </c>
      <c r="AN45" s="121">
        <f t="shared" si="8"/>
        <v>0</v>
      </c>
      <c r="AO45" s="123">
        <f t="shared" si="9"/>
        <v>0</v>
      </c>
      <c r="AP45" s="119">
        <f>IFERROR(AO45*Preisfaktoren!$C$67/AM45*AL45,0)</f>
        <v>0</v>
      </c>
      <c r="AQ45" s="119">
        <f>IF($D$7="in Lagerliste",_xlfn.XLOOKUP($E$7,Preisfaktoren!$B$48:$B$49,Preisfaktoren!$C$48:$C$49,0,0,1),IF($D$7="auf Anfrage",$F$7/5,0))</f>
        <v>0</v>
      </c>
      <c r="AR45" s="119">
        <f t="shared" si="26"/>
        <v>0</v>
      </c>
      <c r="AS45" s="119">
        <f t="shared" si="27"/>
        <v>0</v>
      </c>
      <c r="AT45" s="122"/>
      <c r="AU45" s="119">
        <f>IF(I45&lt;1,0,Preisfaktoren!$C$57)</f>
        <v>0</v>
      </c>
      <c r="AV45" s="121" cm="1">
        <f t="array" ref="AV45">IF(I45&lt;1,0,INDEX(FaktorScheren,0,MATCH(ROUNDUP(I45,-2),MaxLaengen,1)))</f>
        <v>0</v>
      </c>
      <c r="AW45" s="119">
        <f t="shared" si="11"/>
        <v>0</v>
      </c>
      <c r="AX45" s="121">
        <f t="shared" si="12"/>
        <v>0</v>
      </c>
      <c r="AY45" s="119">
        <f>IF(OR(I45&lt;1,P45&lt;1),0,Preisfaktoren!$B$57/$AX45)</f>
        <v>0</v>
      </c>
      <c r="AZ45" s="122"/>
      <c r="BA45" s="119">
        <f>IF(I45&lt;1,0,Preisfaktoren!$C$58)</f>
        <v>0</v>
      </c>
      <c r="BB45" s="121" cm="1">
        <f t="array" ref="BB45">IF(I45&lt;1,0,INDEX(FaktorAbkanten,0,MATCH(ROUNDUP(I45,-2),MaxLaengen,1)))</f>
        <v>0</v>
      </c>
      <c r="BC45" s="124">
        <f t="shared" si="13"/>
        <v>0</v>
      </c>
      <c r="BD45" s="125">
        <f t="shared" si="14"/>
        <v>0</v>
      </c>
      <c r="BE45" s="124">
        <f>IF(OR(I45&lt;1,Q45&lt;1),0,Preisfaktoren!$B$58/$BD45)</f>
        <v>0</v>
      </c>
      <c r="BF45" s="126"/>
      <c r="BG45" s="124">
        <f>IF(I45&lt;1,0,Preisfaktoren!$C$59)</f>
        <v>0</v>
      </c>
      <c r="BH45" s="115" cm="1">
        <f t="array" ref="BH45">IF(I45&lt;1,0,INDEX(FaktorQuetschbug,0,MATCH(ROUNDUP(I45,-2),MaxLaengen,1)))</f>
        <v>0</v>
      </c>
      <c r="BI45" s="124">
        <f t="shared" si="15"/>
        <v>0</v>
      </c>
      <c r="BJ45" s="115">
        <f t="shared" si="16"/>
        <v>0</v>
      </c>
      <c r="BK45" s="124">
        <f>IF(OR(I45&lt;1,R45&lt;1),0,Preisfaktoren!$B$59/$BJ45)</f>
        <v>0</v>
      </c>
      <c r="BL45" s="126"/>
      <c r="BM45" s="124">
        <f>IF(I45&lt;1,0,Preisfaktoren!$C$60)</f>
        <v>0</v>
      </c>
      <c r="BN45" s="115" cm="1">
        <f t="array" ref="BN45">IF(I45&lt;1,0,INDEX(FaktorLoecher,0,MATCH(ROUNDUP(I45,-2),MaxLaengen,1)))</f>
        <v>0</v>
      </c>
      <c r="BO45" s="115">
        <f t="shared" si="17"/>
        <v>0</v>
      </c>
      <c r="BP45" s="124">
        <f t="shared" si="18"/>
        <v>0</v>
      </c>
      <c r="BQ45" s="115">
        <f t="shared" si="19"/>
        <v>0</v>
      </c>
      <c r="BR45" s="127">
        <f>IF(T45&lt;1,0,Preisfaktoren!$B$60/$BQ45)</f>
        <v>0</v>
      </c>
      <c r="BS45" s="126"/>
      <c r="BT45" s="124">
        <f>IF(I45&lt;1,0,Preisfaktoren!$C$61)</f>
        <v>0</v>
      </c>
      <c r="BU45" s="115" cm="1">
        <f t="array" ref="BU45">IF(I45&lt;1,0,INDEX(FaktorAusschnitte,0,MATCH(ROUNDUP(I45,-2),MaxLaengen,1)))</f>
        <v>0</v>
      </c>
      <c r="BV45" s="115">
        <f t="shared" si="28"/>
        <v>0</v>
      </c>
      <c r="BW45" s="124">
        <f t="shared" si="20"/>
        <v>0</v>
      </c>
      <c r="BX45" s="115">
        <f t="shared" si="21"/>
        <v>0</v>
      </c>
      <c r="BY45" s="124">
        <f>IF(U45&lt;1,0,Preisfaktoren!$B$61/$BX45)</f>
        <v>0</v>
      </c>
      <c r="BZ45" s="126"/>
      <c r="CA45" s="124">
        <f>IF(I45&lt;1,0,Preisfaktoren!$C$62)</f>
        <v>0</v>
      </c>
      <c r="CB45" s="115" cm="1">
        <f t="array" ref="CB45">IF(I45&lt;1,0,INDEX(FaktorBolzen,0,MATCH(ROUNDUP(I45,-2),MaxLaengen,1)))</f>
        <v>0</v>
      </c>
      <c r="CC45" s="124">
        <f t="shared" si="22"/>
        <v>0</v>
      </c>
      <c r="CD45" s="115">
        <f t="shared" si="23"/>
        <v>0</v>
      </c>
      <c r="CE45" s="124">
        <f>IF(S45&lt;1,0,Preisfaktoren!$B$62/$CD45)</f>
        <v>0</v>
      </c>
    </row>
    <row r="46" spans="1:83" ht="54" customHeight="1">
      <c r="A46" s="60"/>
      <c r="B46" s="60"/>
      <c r="C46" s="60"/>
      <c r="D46" s="64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1" t="str">
        <f t="shared" si="0"/>
        <v/>
      </c>
      <c r="AA46" s="62">
        <f t="shared" si="24"/>
        <v>0</v>
      </c>
      <c r="AC46" s="118">
        <f t="shared" si="1"/>
        <v>0</v>
      </c>
      <c r="AD46" s="119">
        <f t="shared" si="2"/>
        <v>0</v>
      </c>
      <c r="AE46" s="119">
        <f t="shared" si="25"/>
        <v>0</v>
      </c>
      <c r="AF46" s="120" t="e">
        <f>INDEX(Preisfaktoren!$B$21:$G$44,MATCH('Vue d’ensemble'!$F46,Preisfaktoren!$B$21:$B$44,0),2)</f>
        <v>#N/A</v>
      </c>
      <c r="AG46" s="121" t="e">
        <f>INDEX(Preisfaktoren!$B$21:$G$44,MATCH('Vue d’ensemble'!$F46,Preisfaktoren!$B$21:$B$44,0),6)</f>
        <v>#N/A</v>
      </c>
      <c r="AH46" s="120">
        <f t="shared" si="4"/>
        <v>0</v>
      </c>
      <c r="AI46" s="121">
        <f t="shared" si="5"/>
        <v>0</v>
      </c>
      <c r="AJ46" s="119">
        <f>IF(P46&lt;1,0,IF(I46&gt;3000,Preisfaktoren!$B$56*2/AI46,Preisfaktoren!$B$56/AI46))</f>
        <v>0</v>
      </c>
      <c r="AK46" s="122"/>
      <c r="AL46" s="118">
        <f t="shared" si="6"/>
        <v>0</v>
      </c>
      <c r="AM46" s="118">
        <f t="shared" si="7"/>
        <v>0</v>
      </c>
      <c r="AN46" s="121">
        <f t="shared" si="8"/>
        <v>0</v>
      </c>
      <c r="AO46" s="123">
        <f t="shared" si="9"/>
        <v>0</v>
      </c>
      <c r="AP46" s="119">
        <f>IFERROR(AO46*Preisfaktoren!$C$67/AM46*AL46,0)</f>
        <v>0</v>
      </c>
      <c r="AQ46" s="119">
        <f>IF($D$7="in Lagerliste",_xlfn.XLOOKUP($E$7,Preisfaktoren!$B$48:$B$49,Preisfaktoren!$C$48:$C$49,0,0,1),IF($D$7="auf Anfrage",$F$7/5,0))</f>
        <v>0</v>
      </c>
      <c r="AR46" s="119">
        <f t="shared" si="26"/>
        <v>0</v>
      </c>
      <c r="AS46" s="119">
        <f t="shared" si="27"/>
        <v>0</v>
      </c>
      <c r="AT46" s="122"/>
      <c r="AU46" s="119">
        <f>IF(I46&lt;1,0,Preisfaktoren!$C$57)</f>
        <v>0</v>
      </c>
      <c r="AV46" s="121" cm="1">
        <f t="array" ref="AV46">IF(I46&lt;1,0,INDEX(FaktorScheren,0,MATCH(ROUNDUP(I46,-2),MaxLaengen,1)))</f>
        <v>0</v>
      </c>
      <c r="AW46" s="119">
        <f t="shared" si="11"/>
        <v>0</v>
      </c>
      <c r="AX46" s="121">
        <f t="shared" si="12"/>
        <v>0</v>
      </c>
      <c r="AY46" s="119">
        <f>IF(OR(I46&lt;1,P46&lt;1),0,Preisfaktoren!$B$57/$AX46)</f>
        <v>0</v>
      </c>
      <c r="AZ46" s="122"/>
      <c r="BA46" s="119">
        <f>IF(I46&lt;1,0,Preisfaktoren!$C$58)</f>
        <v>0</v>
      </c>
      <c r="BB46" s="121" cm="1">
        <f t="array" ref="BB46">IF(I46&lt;1,0,INDEX(FaktorAbkanten,0,MATCH(ROUNDUP(I46,-2),MaxLaengen,1)))</f>
        <v>0</v>
      </c>
      <c r="BC46" s="124">
        <f t="shared" si="13"/>
        <v>0</v>
      </c>
      <c r="BD46" s="125">
        <f t="shared" si="14"/>
        <v>0</v>
      </c>
      <c r="BE46" s="124">
        <f>IF(OR(I46&lt;1,Q46&lt;1),0,Preisfaktoren!$B$58/$BD46)</f>
        <v>0</v>
      </c>
      <c r="BF46" s="126"/>
      <c r="BG46" s="124">
        <f>IF(I46&lt;1,0,Preisfaktoren!$C$59)</f>
        <v>0</v>
      </c>
      <c r="BH46" s="115" cm="1">
        <f t="array" ref="BH46">IF(I46&lt;1,0,INDEX(FaktorQuetschbug,0,MATCH(ROUNDUP(I46,-2),MaxLaengen,1)))</f>
        <v>0</v>
      </c>
      <c r="BI46" s="124">
        <f t="shared" si="15"/>
        <v>0</v>
      </c>
      <c r="BJ46" s="115">
        <f t="shared" si="16"/>
        <v>0</v>
      </c>
      <c r="BK46" s="124">
        <f>IF(OR(I46&lt;1,R46&lt;1),0,Preisfaktoren!$B$59/$BJ46)</f>
        <v>0</v>
      </c>
      <c r="BL46" s="126"/>
      <c r="BM46" s="124">
        <f>IF(I46&lt;1,0,Preisfaktoren!$C$60)</f>
        <v>0</v>
      </c>
      <c r="BN46" s="115" cm="1">
        <f t="array" ref="BN46">IF(I46&lt;1,0,INDEX(FaktorLoecher,0,MATCH(ROUNDUP(I46,-2),MaxLaengen,1)))</f>
        <v>0</v>
      </c>
      <c r="BO46" s="115">
        <f t="shared" si="17"/>
        <v>0</v>
      </c>
      <c r="BP46" s="124">
        <f t="shared" si="18"/>
        <v>0</v>
      </c>
      <c r="BQ46" s="115">
        <f t="shared" si="19"/>
        <v>0</v>
      </c>
      <c r="BR46" s="127">
        <f>IF(T46&lt;1,0,Preisfaktoren!$B$60/$BQ46)</f>
        <v>0</v>
      </c>
      <c r="BS46" s="126"/>
      <c r="BT46" s="124">
        <f>IF(I46&lt;1,0,Preisfaktoren!$C$61)</f>
        <v>0</v>
      </c>
      <c r="BU46" s="115" cm="1">
        <f t="array" ref="BU46">IF(I46&lt;1,0,INDEX(FaktorAusschnitte,0,MATCH(ROUNDUP(I46,-2),MaxLaengen,1)))</f>
        <v>0</v>
      </c>
      <c r="BV46" s="115">
        <f t="shared" si="28"/>
        <v>0</v>
      </c>
      <c r="BW46" s="124">
        <f t="shared" si="20"/>
        <v>0</v>
      </c>
      <c r="BX46" s="115">
        <f t="shared" si="21"/>
        <v>0</v>
      </c>
      <c r="BY46" s="124">
        <f>IF(U46&lt;1,0,Preisfaktoren!$B$61/$BX46)</f>
        <v>0</v>
      </c>
      <c r="BZ46" s="126"/>
      <c r="CA46" s="124">
        <f>IF(I46&lt;1,0,Preisfaktoren!$C$62)</f>
        <v>0</v>
      </c>
      <c r="CB46" s="115" cm="1">
        <f t="array" ref="CB46">IF(I46&lt;1,0,INDEX(FaktorBolzen,0,MATCH(ROUNDUP(I46,-2),MaxLaengen,1)))</f>
        <v>0</v>
      </c>
      <c r="CC46" s="124">
        <f t="shared" si="22"/>
        <v>0</v>
      </c>
      <c r="CD46" s="115">
        <f t="shared" si="23"/>
        <v>0</v>
      </c>
      <c r="CE46" s="124">
        <f>IF(S46&lt;1,0,Preisfaktoren!$B$62/$CD46)</f>
        <v>0</v>
      </c>
    </row>
    <row r="47" spans="1:83" ht="54" customHeight="1">
      <c r="A47" s="60"/>
      <c r="B47" s="60"/>
      <c r="C47" s="60"/>
      <c r="D47" s="64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1" t="str">
        <f t="shared" si="0"/>
        <v/>
      </c>
      <c r="AA47" s="62">
        <f t="shared" si="24"/>
        <v>0</v>
      </c>
      <c r="AC47" s="118">
        <f t="shared" si="1"/>
        <v>0</v>
      </c>
      <c r="AD47" s="119">
        <f t="shared" si="2"/>
        <v>0</v>
      </c>
      <c r="AE47" s="119">
        <f t="shared" si="25"/>
        <v>0</v>
      </c>
      <c r="AF47" s="120" t="e">
        <f>INDEX(Preisfaktoren!$B$21:$G$44,MATCH('Vue d’ensemble'!$F47,Preisfaktoren!$B$21:$B$44,0),2)</f>
        <v>#N/A</v>
      </c>
      <c r="AG47" s="121" t="e">
        <f>INDEX(Preisfaktoren!$B$21:$G$44,MATCH('Vue d’ensemble'!$F47,Preisfaktoren!$B$21:$B$44,0),6)</f>
        <v>#N/A</v>
      </c>
      <c r="AH47" s="120">
        <f t="shared" si="4"/>
        <v>0</v>
      </c>
      <c r="AI47" s="121">
        <f t="shared" si="5"/>
        <v>0</v>
      </c>
      <c r="AJ47" s="119">
        <f>IF(P47&lt;1,0,IF(I47&gt;3000,Preisfaktoren!$B$56*2/AI47,Preisfaktoren!$B$56/AI47))</f>
        <v>0</v>
      </c>
      <c r="AK47" s="122"/>
      <c r="AL47" s="118">
        <f t="shared" si="6"/>
        <v>0</v>
      </c>
      <c r="AM47" s="118">
        <f t="shared" si="7"/>
        <v>0</v>
      </c>
      <c r="AN47" s="121">
        <f t="shared" si="8"/>
        <v>0</v>
      </c>
      <c r="AO47" s="123">
        <f t="shared" si="9"/>
        <v>0</v>
      </c>
      <c r="AP47" s="119">
        <f>IFERROR(AO47*Preisfaktoren!$C$67/AM47*AL47,0)</f>
        <v>0</v>
      </c>
      <c r="AQ47" s="119">
        <f>IF($D$7="in Lagerliste",_xlfn.XLOOKUP($E$7,Preisfaktoren!$B$48:$B$49,Preisfaktoren!$C$48:$C$49,0,0,1),IF($D$7="auf Anfrage",$F$7/5,0))</f>
        <v>0</v>
      </c>
      <c r="AR47" s="119">
        <f t="shared" si="26"/>
        <v>0</v>
      </c>
      <c r="AS47" s="119">
        <f t="shared" si="27"/>
        <v>0</v>
      </c>
      <c r="AT47" s="122"/>
      <c r="AU47" s="119">
        <f>IF(I47&lt;1,0,Preisfaktoren!$C$57)</f>
        <v>0</v>
      </c>
      <c r="AV47" s="121" cm="1">
        <f t="array" ref="AV47">IF(I47&lt;1,0,INDEX(FaktorScheren,0,MATCH(ROUNDUP(I47,-2),MaxLaengen,1)))</f>
        <v>0</v>
      </c>
      <c r="AW47" s="119">
        <f t="shared" si="11"/>
        <v>0</v>
      </c>
      <c r="AX47" s="121">
        <f t="shared" si="12"/>
        <v>0</v>
      </c>
      <c r="AY47" s="119">
        <f>IF(OR(I47&lt;1,P47&lt;1),0,Preisfaktoren!$B$57/$AX47)</f>
        <v>0</v>
      </c>
      <c r="AZ47" s="122"/>
      <c r="BA47" s="119">
        <f>IF(I47&lt;1,0,Preisfaktoren!$C$58)</f>
        <v>0</v>
      </c>
      <c r="BB47" s="121" cm="1">
        <f t="array" ref="BB47">IF(I47&lt;1,0,INDEX(FaktorAbkanten,0,MATCH(ROUNDUP(I47,-2),MaxLaengen,1)))</f>
        <v>0</v>
      </c>
      <c r="BC47" s="124">
        <f t="shared" si="13"/>
        <v>0</v>
      </c>
      <c r="BD47" s="125">
        <f t="shared" si="14"/>
        <v>0</v>
      </c>
      <c r="BE47" s="124">
        <f>IF(OR(I47&lt;1,Q47&lt;1),0,Preisfaktoren!$B$58/$BD47)</f>
        <v>0</v>
      </c>
      <c r="BF47" s="126"/>
      <c r="BG47" s="124">
        <f>IF(I47&lt;1,0,Preisfaktoren!$C$59)</f>
        <v>0</v>
      </c>
      <c r="BH47" s="115" cm="1">
        <f t="array" ref="BH47">IF(I47&lt;1,0,INDEX(FaktorQuetschbug,0,MATCH(ROUNDUP(I47,-2),MaxLaengen,1)))</f>
        <v>0</v>
      </c>
      <c r="BI47" s="124">
        <f t="shared" si="15"/>
        <v>0</v>
      </c>
      <c r="BJ47" s="115">
        <f t="shared" si="16"/>
        <v>0</v>
      </c>
      <c r="BK47" s="124">
        <f>IF(OR(I47&lt;1,R47&lt;1),0,Preisfaktoren!$B$59/$BJ47)</f>
        <v>0</v>
      </c>
      <c r="BL47" s="126"/>
      <c r="BM47" s="124">
        <f>IF(I47&lt;1,0,Preisfaktoren!$C$60)</f>
        <v>0</v>
      </c>
      <c r="BN47" s="115" cm="1">
        <f t="array" ref="BN47">IF(I47&lt;1,0,INDEX(FaktorLoecher,0,MATCH(ROUNDUP(I47,-2),MaxLaengen,1)))</f>
        <v>0</v>
      </c>
      <c r="BO47" s="115">
        <f t="shared" si="17"/>
        <v>0</v>
      </c>
      <c r="BP47" s="124">
        <f t="shared" si="18"/>
        <v>0</v>
      </c>
      <c r="BQ47" s="115">
        <f t="shared" si="19"/>
        <v>0</v>
      </c>
      <c r="BR47" s="127">
        <f>IF(T47&lt;1,0,Preisfaktoren!$B$60/$BQ47)</f>
        <v>0</v>
      </c>
      <c r="BS47" s="126"/>
      <c r="BT47" s="124">
        <f>IF(I47&lt;1,0,Preisfaktoren!$C$61)</f>
        <v>0</v>
      </c>
      <c r="BU47" s="115" cm="1">
        <f t="array" ref="BU47">IF(I47&lt;1,0,INDEX(FaktorAusschnitte,0,MATCH(ROUNDUP(I47,-2),MaxLaengen,1)))</f>
        <v>0</v>
      </c>
      <c r="BV47" s="115">
        <f t="shared" si="28"/>
        <v>0</v>
      </c>
      <c r="BW47" s="124">
        <f t="shared" si="20"/>
        <v>0</v>
      </c>
      <c r="BX47" s="115">
        <f t="shared" si="21"/>
        <v>0</v>
      </c>
      <c r="BY47" s="124">
        <f>IF(U47&lt;1,0,Preisfaktoren!$B$61/$BX47)</f>
        <v>0</v>
      </c>
      <c r="BZ47" s="126"/>
      <c r="CA47" s="124">
        <f>IF(I47&lt;1,0,Preisfaktoren!$C$62)</f>
        <v>0</v>
      </c>
      <c r="CB47" s="115" cm="1">
        <f t="array" ref="CB47">IF(I47&lt;1,0,INDEX(FaktorBolzen,0,MATCH(ROUNDUP(I47,-2),MaxLaengen,1)))</f>
        <v>0</v>
      </c>
      <c r="CC47" s="124">
        <f t="shared" si="22"/>
        <v>0</v>
      </c>
      <c r="CD47" s="115">
        <f t="shared" si="23"/>
        <v>0</v>
      </c>
      <c r="CE47" s="124">
        <f>IF(S47&lt;1,0,Preisfaktoren!$B$62/$CD47)</f>
        <v>0</v>
      </c>
    </row>
    <row r="48" spans="1:83" ht="54" customHeight="1">
      <c r="A48" s="60"/>
      <c r="B48" s="60"/>
      <c r="C48" s="60"/>
      <c r="D48" s="64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1" t="str">
        <f t="shared" si="0"/>
        <v/>
      </c>
      <c r="AA48" s="62">
        <f t="shared" si="24"/>
        <v>0</v>
      </c>
      <c r="AC48" s="118">
        <f t="shared" si="1"/>
        <v>0</v>
      </c>
      <c r="AD48" s="119">
        <f t="shared" si="2"/>
        <v>0</v>
      </c>
      <c r="AE48" s="119">
        <f t="shared" si="25"/>
        <v>0</v>
      </c>
      <c r="AF48" s="120" t="e">
        <f>INDEX(Preisfaktoren!$B$21:$G$44,MATCH('Vue d’ensemble'!$F48,Preisfaktoren!$B$21:$B$44,0),2)</f>
        <v>#N/A</v>
      </c>
      <c r="AG48" s="121" t="e">
        <f>INDEX(Preisfaktoren!$B$21:$G$44,MATCH('Vue d’ensemble'!$F48,Preisfaktoren!$B$21:$B$44,0),6)</f>
        <v>#N/A</v>
      </c>
      <c r="AH48" s="120">
        <f t="shared" si="4"/>
        <v>0</v>
      </c>
      <c r="AI48" s="121">
        <f t="shared" si="5"/>
        <v>0</v>
      </c>
      <c r="AJ48" s="119">
        <f>IF(P48&lt;1,0,IF(I48&gt;3000,Preisfaktoren!$B$56*2/AI48,Preisfaktoren!$B$56/AI48))</f>
        <v>0</v>
      </c>
      <c r="AK48" s="122"/>
      <c r="AL48" s="118">
        <f t="shared" si="6"/>
        <v>0</v>
      </c>
      <c r="AM48" s="118">
        <f t="shared" si="7"/>
        <v>0</v>
      </c>
      <c r="AN48" s="121">
        <f t="shared" si="8"/>
        <v>0</v>
      </c>
      <c r="AO48" s="123">
        <f t="shared" si="9"/>
        <v>0</v>
      </c>
      <c r="AP48" s="119">
        <f>IFERROR(AO48*Preisfaktoren!$C$67/AM48*AL48,0)</f>
        <v>0</v>
      </c>
      <c r="AQ48" s="119">
        <f>IF($D$7="in Lagerliste",_xlfn.XLOOKUP($E$7,Preisfaktoren!$B$48:$B$49,Preisfaktoren!$C$48:$C$49,0,0,1),IF($D$7="auf Anfrage",$F$7/5,0))</f>
        <v>0</v>
      </c>
      <c r="AR48" s="119">
        <f t="shared" si="26"/>
        <v>0</v>
      </c>
      <c r="AS48" s="119">
        <f t="shared" si="27"/>
        <v>0</v>
      </c>
      <c r="AT48" s="122"/>
      <c r="AU48" s="119">
        <f>IF(I48&lt;1,0,Preisfaktoren!$C$57)</f>
        <v>0</v>
      </c>
      <c r="AV48" s="121" cm="1">
        <f t="array" ref="AV48">IF(I48&lt;1,0,INDEX(FaktorScheren,0,MATCH(ROUNDUP(I48,-2),MaxLaengen,1)))</f>
        <v>0</v>
      </c>
      <c r="AW48" s="119">
        <f t="shared" si="11"/>
        <v>0</v>
      </c>
      <c r="AX48" s="121">
        <f t="shared" si="12"/>
        <v>0</v>
      </c>
      <c r="AY48" s="119">
        <f>IF(OR(I48&lt;1,P48&lt;1),0,Preisfaktoren!$B$57/$AX48)</f>
        <v>0</v>
      </c>
      <c r="AZ48" s="122"/>
      <c r="BA48" s="119">
        <f>IF(I48&lt;1,0,Preisfaktoren!$C$58)</f>
        <v>0</v>
      </c>
      <c r="BB48" s="121" cm="1">
        <f t="array" ref="BB48">IF(I48&lt;1,0,INDEX(FaktorAbkanten,0,MATCH(ROUNDUP(I48,-2),MaxLaengen,1)))</f>
        <v>0</v>
      </c>
      <c r="BC48" s="124">
        <f t="shared" si="13"/>
        <v>0</v>
      </c>
      <c r="BD48" s="125">
        <f t="shared" si="14"/>
        <v>0</v>
      </c>
      <c r="BE48" s="124">
        <f>IF(OR(I48&lt;1,Q48&lt;1),0,Preisfaktoren!$B$58/$BD48)</f>
        <v>0</v>
      </c>
      <c r="BF48" s="126"/>
      <c r="BG48" s="124">
        <f>IF(I48&lt;1,0,Preisfaktoren!$C$59)</f>
        <v>0</v>
      </c>
      <c r="BH48" s="115" cm="1">
        <f t="array" ref="BH48">IF(I48&lt;1,0,INDEX(FaktorQuetschbug,0,MATCH(ROUNDUP(I48,-2),MaxLaengen,1)))</f>
        <v>0</v>
      </c>
      <c r="BI48" s="124">
        <f t="shared" si="15"/>
        <v>0</v>
      </c>
      <c r="BJ48" s="115">
        <f t="shared" si="16"/>
        <v>0</v>
      </c>
      <c r="BK48" s="124">
        <f>IF(OR(I48&lt;1,R48&lt;1),0,Preisfaktoren!$B$59/$BJ48)</f>
        <v>0</v>
      </c>
      <c r="BL48" s="126"/>
      <c r="BM48" s="124">
        <f>IF(I48&lt;1,0,Preisfaktoren!$C$60)</f>
        <v>0</v>
      </c>
      <c r="BN48" s="115" cm="1">
        <f t="array" ref="BN48">IF(I48&lt;1,0,INDEX(FaktorLoecher,0,MATCH(ROUNDUP(I48,-2),MaxLaengen,1)))</f>
        <v>0</v>
      </c>
      <c r="BO48" s="115">
        <f t="shared" si="17"/>
        <v>0</v>
      </c>
      <c r="BP48" s="124">
        <f t="shared" si="18"/>
        <v>0</v>
      </c>
      <c r="BQ48" s="115">
        <f t="shared" si="19"/>
        <v>0</v>
      </c>
      <c r="BR48" s="127">
        <f>IF(T48&lt;1,0,Preisfaktoren!$B$60/$BQ48)</f>
        <v>0</v>
      </c>
      <c r="BS48" s="126"/>
      <c r="BT48" s="124">
        <f>IF(I48&lt;1,0,Preisfaktoren!$C$61)</f>
        <v>0</v>
      </c>
      <c r="BU48" s="115" cm="1">
        <f t="array" ref="BU48">IF(I48&lt;1,0,INDEX(FaktorAusschnitte,0,MATCH(ROUNDUP(I48,-2),MaxLaengen,1)))</f>
        <v>0</v>
      </c>
      <c r="BV48" s="115">
        <f t="shared" si="28"/>
        <v>0</v>
      </c>
      <c r="BW48" s="124">
        <f t="shared" si="20"/>
        <v>0</v>
      </c>
      <c r="BX48" s="115">
        <f t="shared" si="21"/>
        <v>0</v>
      </c>
      <c r="BY48" s="124">
        <f>IF(U48&lt;1,0,Preisfaktoren!$B$61/$BX48)</f>
        <v>0</v>
      </c>
      <c r="BZ48" s="126"/>
      <c r="CA48" s="124">
        <f>IF(I48&lt;1,0,Preisfaktoren!$C$62)</f>
        <v>0</v>
      </c>
      <c r="CB48" s="115" cm="1">
        <f t="array" ref="CB48">IF(I48&lt;1,0,INDEX(FaktorBolzen,0,MATCH(ROUNDUP(I48,-2),MaxLaengen,1)))</f>
        <v>0</v>
      </c>
      <c r="CC48" s="124">
        <f t="shared" si="22"/>
        <v>0</v>
      </c>
      <c r="CD48" s="115">
        <f t="shared" si="23"/>
        <v>0</v>
      </c>
      <c r="CE48" s="124">
        <f>IF(S48&lt;1,0,Preisfaktoren!$B$62/$CD48)</f>
        <v>0</v>
      </c>
    </row>
    <row r="49" spans="1:83" ht="54" customHeight="1">
      <c r="A49" s="60"/>
      <c r="B49" s="60"/>
      <c r="C49" s="60"/>
      <c r="D49" s="64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1" t="str">
        <f t="shared" si="0"/>
        <v/>
      </c>
      <c r="AA49" s="62">
        <f t="shared" si="24"/>
        <v>0</v>
      </c>
      <c r="AC49" s="118">
        <f t="shared" si="1"/>
        <v>0</v>
      </c>
      <c r="AD49" s="119">
        <f t="shared" si="2"/>
        <v>0</v>
      </c>
      <c r="AE49" s="119">
        <f t="shared" si="25"/>
        <v>0</v>
      </c>
      <c r="AF49" s="120" t="e">
        <f>INDEX(Preisfaktoren!$B$21:$G$44,MATCH('Vue d’ensemble'!$F49,Preisfaktoren!$B$21:$B$44,0),2)</f>
        <v>#N/A</v>
      </c>
      <c r="AG49" s="121" t="e">
        <f>INDEX(Preisfaktoren!$B$21:$G$44,MATCH('Vue d’ensemble'!$F49,Preisfaktoren!$B$21:$B$44,0),6)</f>
        <v>#N/A</v>
      </c>
      <c r="AH49" s="120">
        <f t="shared" si="4"/>
        <v>0</v>
      </c>
      <c r="AI49" s="121">
        <f t="shared" si="5"/>
        <v>0</v>
      </c>
      <c r="AJ49" s="119">
        <f>IF(P49&lt;1,0,IF(I49&gt;3000,Preisfaktoren!$B$56*2/AI49,Preisfaktoren!$B$56/AI49))</f>
        <v>0</v>
      </c>
      <c r="AK49" s="122"/>
      <c r="AL49" s="118">
        <f t="shared" si="6"/>
        <v>0</v>
      </c>
      <c r="AM49" s="118">
        <f t="shared" si="7"/>
        <v>0</v>
      </c>
      <c r="AN49" s="121">
        <f t="shared" si="8"/>
        <v>0</v>
      </c>
      <c r="AO49" s="123">
        <f t="shared" si="9"/>
        <v>0</v>
      </c>
      <c r="AP49" s="119">
        <f>IFERROR(AO49*Preisfaktoren!$C$67/AM49*AL49,0)</f>
        <v>0</v>
      </c>
      <c r="AQ49" s="119">
        <f>IF($D$7="in Lagerliste",_xlfn.XLOOKUP($E$7,Preisfaktoren!$B$48:$B$49,Preisfaktoren!$C$48:$C$49,0,0,1),IF($D$7="auf Anfrage",$F$7/5,0))</f>
        <v>0</v>
      </c>
      <c r="AR49" s="119">
        <f t="shared" si="26"/>
        <v>0</v>
      </c>
      <c r="AS49" s="119">
        <f t="shared" si="27"/>
        <v>0</v>
      </c>
      <c r="AT49" s="122"/>
      <c r="AU49" s="119">
        <f>IF(I49&lt;1,0,Preisfaktoren!$C$57)</f>
        <v>0</v>
      </c>
      <c r="AV49" s="121" cm="1">
        <f t="array" ref="AV49">IF(I49&lt;1,0,INDEX(FaktorScheren,0,MATCH(ROUNDUP(I49,-2),MaxLaengen,1)))</f>
        <v>0</v>
      </c>
      <c r="AW49" s="119">
        <f t="shared" si="11"/>
        <v>0</v>
      </c>
      <c r="AX49" s="121">
        <f t="shared" si="12"/>
        <v>0</v>
      </c>
      <c r="AY49" s="119">
        <f>IF(OR(I49&lt;1,P49&lt;1),0,Preisfaktoren!$B$57/$AX49)</f>
        <v>0</v>
      </c>
      <c r="AZ49" s="122"/>
      <c r="BA49" s="119">
        <f>IF(I49&lt;1,0,Preisfaktoren!$C$58)</f>
        <v>0</v>
      </c>
      <c r="BB49" s="121" cm="1">
        <f t="array" ref="BB49">IF(I49&lt;1,0,INDEX(FaktorAbkanten,0,MATCH(ROUNDUP(I49,-2),MaxLaengen,1)))</f>
        <v>0</v>
      </c>
      <c r="BC49" s="124">
        <f t="shared" si="13"/>
        <v>0</v>
      </c>
      <c r="BD49" s="125">
        <f t="shared" si="14"/>
        <v>0</v>
      </c>
      <c r="BE49" s="124">
        <f>IF(OR(I49&lt;1,Q49&lt;1),0,Preisfaktoren!$B$58/$BD49)</f>
        <v>0</v>
      </c>
      <c r="BF49" s="126"/>
      <c r="BG49" s="124">
        <f>IF(I49&lt;1,0,Preisfaktoren!$C$59)</f>
        <v>0</v>
      </c>
      <c r="BH49" s="115" cm="1">
        <f t="array" ref="BH49">IF(I49&lt;1,0,INDEX(FaktorQuetschbug,0,MATCH(ROUNDUP(I49,-2),MaxLaengen,1)))</f>
        <v>0</v>
      </c>
      <c r="BI49" s="124">
        <f t="shared" si="15"/>
        <v>0</v>
      </c>
      <c r="BJ49" s="115">
        <f t="shared" si="16"/>
        <v>0</v>
      </c>
      <c r="BK49" s="124">
        <f>IF(OR(I49&lt;1,R49&lt;1),0,Preisfaktoren!$B$59/$BJ49)</f>
        <v>0</v>
      </c>
      <c r="BL49" s="126"/>
      <c r="BM49" s="124">
        <f>IF(I49&lt;1,0,Preisfaktoren!$C$60)</f>
        <v>0</v>
      </c>
      <c r="BN49" s="115" cm="1">
        <f t="array" ref="BN49">IF(I49&lt;1,0,INDEX(FaktorLoecher,0,MATCH(ROUNDUP(I49,-2),MaxLaengen,1)))</f>
        <v>0</v>
      </c>
      <c r="BO49" s="115">
        <f t="shared" si="17"/>
        <v>0</v>
      </c>
      <c r="BP49" s="124">
        <f t="shared" si="18"/>
        <v>0</v>
      </c>
      <c r="BQ49" s="115">
        <f t="shared" si="19"/>
        <v>0</v>
      </c>
      <c r="BR49" s="127">
        <f>IF(T49&lt;1,0,Preisfaktoren!$B$60/$BQ49)</f>
        <v>0</v>
      </c>
      <c r="BS49" s="126"/>
      <c r="BT49" s="124">
        <f>IF(I49&lt;1,0,Preisfaktoren!$C$61)</f>
        <v>0</v>
      </c>
      <c r="BU49" s="115" cm="1">
        <f t="array" ref="BU49">IF(I49&lt;1,0,INDEX(FaktorAusschnitte,0,MATCH(ROUNDUP(I49,-2),MaxLaengen,1)))</f>
        <v>0</v>
      </c>
      <c r="BV49" s="115">
        <f t="shared" si="28"/>
        <v>0</v>
      </c>
      <c r="BW49" s="124">
        <f t="shared" si="20"/>
        <v>0</v>
      </c>
      <c r="BX49" s="115">
        <f t="shared" si="21"/>
        <v>0</v>
      </c>
      <c r="BY49" s="124">
        <f>IF(U49&lt;1,0,Preisfaktoren!$B$61/$BX49)</f>
        <v>0</v>
      </c>
      <c r="BZ49" s="126"/>
      <c r="CA49" s="124">
        <f>IF(I49&lt;1,0,Preisfaktoren!$C$62)</f>
        <v>0</v>
      </c>
      <c r="CB49" s="115" cm="1">
        <f t="array" ref="CB49">IF(I49&lt;1,0,INDEX(FaktorBolzen,0,MATCH(ROUNDUP(I49,-2),MaxLaengen,1)))</f>
        <v>0</v>
      </c>
      <c r="CC49" s="124">
        <f t="shared" si="22"/>
        <v>0</v>
      </c>
      <c r="CD49" s="115">
        <f t="shared" si="23"/>
        <v>0</v>
      </c>
      <c r="CE49" s="124">
        <f>IF(S49&lt;1,0,Preisfaktoren!$B$62/$CD49)</f>
        <v>0</v>
      </c>
    </row>
    <row r="50" spans="1:83" ht="54" customHeight="1">
      <c r="A50" s="60"/>
      <c r="B50" s="60"/>
      <c r="C50" s="60"/>
      <c r="D50" s="64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1" t="str">
        <f t="shared" si="0"/>
        <v/>
      </c>
      <c r="AA50" s="62">
        <f t="shared" si="24"/>
        <v>0</v>
      </c>
      <c r="AC50" s="118">
        <f t="shared" si="1"/>
        <v>0</v>
      </c>
      <c r="AD50" s="119">
        <f t="shared" si="2"/>
        <v>0</v>
      </c>
      <c r="AE50" s="119">
        <f t="shared" si="25"/>
        <v>0</v>
      </c>
      <c r="AF50" s="120" t="e">
        <f>INDEX(Preisfaktoren!$B$21:$G$44,MATCH('Vue d’ensemble'!$F50,Preisfaktoren!$B$21:$B$44,0),2)</f>
        <v>#N/A</v>
      </c>
      <c r="AG50" s="121" t="e">
        <f>INDEX(Preisfaktoren!$B$21:$G$44,MATCH('Vue d’ensemble'!$F50,Preisfaktoren!$B$21:$B$44,0),6)</f>
        <v>#N/A</v>
      </c>
      <c r="AH50" s="120">
        <f t="shared" si="4"/>
        <v>0</v>
      </c>
      <c r="AI50" s="121">
        <f t="shared" si="5"/>
        <v>0</v>
      </c>
      <c r="AJ50" s="119">
        <f>IF(P50&lt;1,0,IF(I50&gt;3000,Preisfaktoren!$B$56*2/AI50,Preisfaktoren!$B$56/AI50))</f>
        <v>0</v>
      </c>
      <c r="AK50" s="122"/>
      <c r="AL50" s="118">
        <f t="shared" si="6"/>
        <v>0</v>
      </c>
      <c r="AM50" s="118">
        <f t="shared" si="7"/>
        <v>0</v>
      </c>
      <c r="AN50" s="121">
        <f t="shared" si="8"/>
        <v>0</v>
      </c>
      <c r="AO50" s="123">
        <f t="shared" si="9"/>
        <v>0</v>
      </c>
      <c r="AP50" s="119">
        <f>IFERROR(AO50*Preisfaktoren!$C$67/AM50*AL50,0)</f>
        <v>0</v>
      </c>
      <c r="AQ50" s="119">
        <f>IF($D$7="in Lagerliste",_xlfn.XLOOKUP($E$7,Preisfaktoren!$B$48:$B$49,Preisfaktoren!$C$48:$C$49,0,0,1),IF($D$7="auf Anfrage",$F$7/5,0))</f>
        <v>0</v>
      </c>
      <c r="AR50" s="119">
        <f t="shared" si="26"/>
        <v>0</v>
      </c>
      <c r="AS50" s="119">
        <f t="shared" si="27"/>
        <v>0</v>
      </c>
      <c r="AT50" s="122"/>
      <c r="AU50" s="119">
        <f>IF(I50&lt;1,0,Preisfaktoren!$C$57)</f>
        <v>0</v>
      </c>
      <c r="AV50" s="121" cm="1">
        <f t="array" ref="AV50">IF(I50&lt;1,0,INDEX(FaktorScheren,0,MATCH(ROUNDUP(I50,-2),MaxLaengen,1)))</f>
        <v>0</v>
      </c>
      <c r="AW50" s="119">
        <f t="shared" si="11"/>
        <v>0</v>
      </c>
      <c r="AX50" s="121">
        <f t="shared" si="12"/>
        <v>0</v>
      </c>
      <c r="AY50" s="119">
        <f>IF(OR(I50&lt;1,P50&lt;1),0,Preisfaktoren!$B$57/$AX50)</f>
        <v>0</v>
      </c>
      <c r="AZ50" s="122"/>
      <c r="BA50" s="119">
        <f>IF(I50&lt;1,0,Preisfaktoren!$C$58)</f>
        <v>0</v>
      </c>
      <c r="BB50" s="121" cm="1">
        <f t="array" ref="BB50">IF(I50&lt;1,0,INDEX(FaktorAbkanten,0,MATCH(ROUNDUP(I50,-2),MaxLaengen,1)))</f>
        <v>0</v>
      </c>
      <c r="BC50" s="124">
        <f t="shared" si="13"/>
        <v>0</v>
      </c>
      <c r="BD50" s="125">
        <f t="shared" si="14"/>
        <v>0</v>
      </c>
      <c r="BE50" s="124">
        <f>IF(OR(I50&lt;1,Q50&lt;1),0,Preisfaktoren!$B$58/$BD50)</f>
        <v>0</v>
      </c>
      <c r="BF50" s="126"/>
      <c r="BG50" s="124">
        <f>IF(I50&lt;1,0,Preisfaktoren!$C$59)</f>
        <v>0</v>
      </c>
      <c r="BH50" s="115" cm="1">
        <f t="array" ref="BH50">IF(I50&lt;1,0,INDEX(FaktorQuetschbug,0,MATCH(ROUNDUP(I50,-2),MaxLaengen,1)))</f>
        <v>0</v>
      </c>
      <c r="BI50" s="124">
        <f t="shared" si="15"/>
        <v>0</v>
      </c>
      <c r="BJ50" s="115">
        <f t="shared" si="16"/>
        <v>0</v>
      </c>
      <c r="BK50" s="124">
        <f>IF(OR(I50&lt;1,R50&lt;1),0,Preisfaktoren!$B$59/$BJ50)</f>
        <v>0</v>
      </c>
      <c r="BL50" s="126"/>
      <c r="BM50" s="124">
        <f>IF(I50&lt;1,0,Preisfaktoren!$C$60)</f>
        <v>0</v>
      </c>
      <c r="BN50" s="115" cm="1">
        <f t="array" ref="BN50">IF(I50&lt;1,0,INDEX(FaktorLoecher,0,MATCH(ROUNDUP(I50,-2),MaxLaengen,1)))</f>
        <v>0</v>
      </c>
      <c r="BO50" s="115">
        <f t="shared" si="17"/>
        <v>0</v>
      </c>
      <c r="BP50" s="124">
        <f t="shared" si="18"/>
        <v>0</v>
      </c>
      <c r="BQ50" s="115">
        <f t="shared" si="19"/>
        <v>0</v>
      </c>
      <c r="BR50" s="127">
        <f>IF(T50&lt;1,0,Preisfaktoren!$B$60/$BQ50)</f>
        <v>0</v>
      </c>
      <c r="BS50" s="126"/>
      <c r="BT50" s="124">
        <f>IF(I50&lt;1,0,Preisfaktoren!$C$61)</f>
        <v>0</v>
      </c>
      <c r="BU50" s="115" cm="1">
        <f t="array" ref="BU50">IF(I50&lt;1,0,INDEX(FaktorAusschnitte,0,MATCH(ROUNDUP(I50,-2),MaxLaengen,1)))</f>
        <v>0</v>
      </c>
      <c r="BV50" s="115">
        <f t="shared" si="28"/>
        <v>0</v>
      </c>
      <c r="BW50" s="124">
        <f t="shared" si="20"/>
        <v>0</v>
      </c>
      <c r="BX50" s="115">
        <f t="shared" si="21"/>
        <v>0</v>
      </c>
      <c r="BY50" s="124">
        <f>IF(U50&lt;1,0,Preisfaktoren!$B$61/$BX50)</f>
        <v>0</v>
      </c>
      <c r="BZ50" s="126"/>
      <c r="CA50" s="124">
        <f>IF(I50&lt;1,0,Preisfaktoren!$C$62)</f>
        <v>0</v>
      </c>
      <c r="CB50" s="115" cm="1">
        <f t="array" ref="CB50">IF(I50&lt;1,0,INDEX(FaktorBolzen,0,MATCH(ROUNDUP(I50,-2),MaxLaengen,1)))</f>
        <v>0</v>
      </c>
      <c r="CC50" s="124">
        <f t="shared" si="22"/>
        <v>0</v>
      </c>
      <c r="CD50" s="115">
        <f t="shared" si="23"/>
        <v>0</v>
      </c>
      <c r="CE50" s="124">
        <f>IF(S50&lt;1,0,Preisfaktoren!$B$62/$CD50)</f>
        <v>0</v>
      </c>
    </row>
    <row r="51" spans="1:83">
      <c r="AA51" s="42"/>
      <c r="AC51" s="115"/>
      <c r="AD51" s="115"/>
      <c r="AE51" s="115"/>
      <c r="AF51" s="115"/>
      <c r="AG51" s="115"/>
      <c r="AH51" s="115"/>
      <c r="AI51" s="115"/>
      <c r="AJ51" s="115"/>
      <c r="AK51" s="116"/>
      <c r="AL51" s="115"/>
      <c r="AM51" s="115"/>
      <c r="AN51" s="115"/>
      <c r="AO51" s="115"/>
      <c r="AP51" s="115"/>
      <c r="AQ51" s="115"/>
      <c r="AR51" s="115"/>
      <c r="AS51" s="115"/>
      <c r="AT51" s="116"/>
      <c r="AU51" s="115"/>
      <c r="AV51" s="115"/>
      <c r="AW51" s="115"/>
      <c r="AX51" s="115"/>
      <c r="AY51" s="115"/>
      <c r="AZ51" s="116"/>
      <c r="BA51" s="115"/>
      <c r="BB51" s="115"/>
      <c r="BC51" s="115"/>
      <c r="BD51" s="115"/>
      <c r="BE51" s="115"/>
      <c r="BF51" s="116"/>
      <c r="BG51" s="115"/>
      <c r="BH51" s="115"/>
      <c r="BI51" s="115"/>
      <c r="BJ51" s="115"/>
      <c r="BK51" s="115"/>
      <c r="BL51" s="116"/>
      <c r="BM51" s="115"/>
      <c r="BN51" s="115"/>
      <c r="BO51" s="115"/>
      <c r="BP51" s="115"/>
      <c r="BQ51" s="115"/>
      <c r="BR51" s="115"/>
      <c r="BS51" s="116"/>
      <c r="BT51" s="115"/>
      <c r="BU51" s="115"/>
      <c r="BV51" s="115"/>
      <c r="BW51" s="115"/>
      <c r="BX51" s="115"/>
      <c r="BY51" s="115"/>
      <c r="BZ51" s="116"/>
      <c r="CA51" s="115"/>
      <c r="CB51" s="115"/>
      <c r="CC51" s="115"/>
      <c r="CD51" s="115"/>
      <c r="CE51" s="115"/>
    </row>
  </sheetData>
  <sheetProtection sheet="1" objects="1" scenarios="1"/>
  <mergeCells count="8">
    <mergeCell ref="AM8:AM9"/>
    <mergeCell ref="Z1:AA2"/>
    <mergeCell ref="I8:J8"/>
    <mergeCell ref="A6:B6"/>
    <mergeCell ref="A7:B7"/>
    <mergeCell ref="A3:B3"/>
    <mergeCell ref="A4:B4"/>
    <mergeCell ref="A5:B5"/>
  </mergeCells>
  <conditionalFormatting sqref="D7">
    <cfRule type="expression" dxfId="46" priority="4">
      <formula>AND($D$7="sur demand")</formula>
    </cfRule>
    <cfRule type="expression" dxfId="45" priority="5">
      <formula>AND($D$7="en stock")</formula>
    </cfRule>
  </conditionalFormatting>
  <conditionalFormatting sqref="E6:E7">
    <cfRule type="expression" dxfId="44" priority="6">
      <formula>AND($D$7="en stock")</formula>
    </cfRule>
  </conditionalFormatting>
  <conditionalFormatting sqref="F6">
    <cfRule type="expression" dxfId="43" priority="1">
      <formula>AND($D$7="sur demand")</formula>
    </cfRule>
  </conditionalFormatting>
  <conditionalFormatting sqref="F7">
    <cfRule type="expression" dxfId="42" priority="3">
      <formula>AND($D$7="sur demand")</formula>
    </cfRule>
  </conditionalFormatting>
  <dataValidations count="1">
    <dataValidation type="list" allowBlank="1" showInputMessage="1" sqref="C7" xr:uid="{53E7CBB4-4C51-4FBB-9024-99EE0ADA1CA0}">
      <formula1>Lagerfarben</formula1>
    </dataValidation>
  </dataValidations>
  <pageMargins left="0.23622047244094491" right="0.23622047244094491" top="0.74803149606299213" bottom="0.74803149606299213" header="0.31496062992125984" footer="0.31496062992125984"/>
  <pageSetup paperSize="9" scale="57" fitToHeight="0" orientation="landscape" r:id="rId1"/>
  <headerFooter>
    <oddHeader>&amp;LCalcul des prix tôles standard</oddHeader>
    <oddFooter>&amp;LDate d'impression: &amp;D&amp;RPage 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41D90-33E1-43E2-8544-94334669EC29}">
  <dimension ref="A1:BO25"/>
  <sheetViews>
    <sheetView zoomScaleNormal="100" workbookViewId="0">
      <selection activeCell="F1" sqref="F1"/>
    </sheetView>
  </sheetViews>
  <sheetFormatPr baseColWidth="10" defaultColWidth="11.3828125" defaultRowHeight="12.45" outlineLevelCol="1"/>
  <cols>
    <col min="1" max="2" width="11.3828125" customWidth="1"/>
    <col min="3" max="3" width="37.69140625" customWidth="1"/>
    <col min="4" max="4" width="28.69140625" bestFit="1" customWidth="1"/>
    <col min="5" max="5" width="20.15234375" bestFit="1" customWidth="1"/>
    <col min="6" max="6" width="36.3828125" customWidth="1"/>
    <col min="11" max="15" width="11.3828125" hidden="1" customWidth="1"/>
    <col min="16" max="17" width="25.69140625" hidden="1" customWidth="1"/>
    <col min="18" max="18" width="8.69140625" customWidth="1"/>
    <col min="19" max="19" width="28.3828125" customWidth="1"/>
    <col min="20" max="20" width="11.3828125" customWidth="1"/>
    <col min="21" max="22" width="11.3828125" hidden="1" customWidth="1"/>
    <col min="23" max="23" width="31.3828125" customWidth="1"/>
    <col min="24" max="24" width="11.3828125" customWidth="1"/>
    <col min="25" max="62" width="11.3828125" hidden="1" customWidth="1" outlineLevel="1"/>
    <col min="63" max="63" width="14.3046875" hidden="1" customWidth="1" outlineLevel="1"/>
    <col min="64" max="65" width="11.84375" hidden="1" customWidth="1" outlineLevel="1"/>
    <col min="66" max="66" width="11.3828125" hidden="1" customWidth="1" outlineLevel="1"/>
    <col min="67" max="67" width="11.3828125" collapsed="1"/>
  </cols>
  <sheetData>
    <row r="1" spans="1:66" ht="15.45">
      <c r="A1" s="31" t="s">
        <v>61</v>
      </c>
      <c r="B1" s="31"/>
      <c r="C1" s="31"/>
      <c r="D1" s="31"/>
      <c r="F1" s="47" t="s">
        <v>29</v>
      </c>
      <c r="G1" s="31"/>
      <c r="H1" s="31"/>
      <c r="I1" s="31"/>
      <c r="J1" s="31"/>
      <c r="K1" s="31"/>
      <c r="W1" s="31"/>
    </row>
    <row r="2" spans="1:66" ht="44.25" customHeight="1">
      <c r="A2" s="34" t="s">
        <v>30</v>
      </c>
      <c r="C2" s="153" t="s">
        <v>54</v>
      </c>
      <c r="D2" s="153"/>
      <c r="F2" s="57"/>
      <c r="G2" s="57"/>
      <c r="H2" s="57"/>
      <c r="I2" s="57"/>
      <c r="J2" s="57"/>
      <c r="K2" s="57"/>
      <c r="N2" s="34"/>
      <c r="O2" s="34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46"/>
    </row>
    <row r="3" spans="1:66" ht="187.5" customHeight="1">
      <c r="A3" s="156" t="e" vm="27">
        <f>INDEX(Bilder,MATCH(A1,Blechbezeichnung,0),3)</f>
        <v>#VALUE!</v>
      </c>
      <c r="B3" s="156"/>
      <c r="C3" s="156"/>
      <c r="D3" s="156"/>
      <c r="F3" s="49" t="e" vm="8">
        <f>INDEX(Bilder,MATCH(A1,Blechbezeichnung,0),2)</f>
        <v>#VALUE!</v>
      </c>
    </row>
    <row r="4" spans="1:66" ht="19.5" customHeight="1">
      <c r="A4" s="98"/>
      <c r="B4" s="98"/>
      <c r="C4" s="98"/>
      <c r="D4" s="98"/>
      <c r="E4" s="49"/>
      <c r="F4" s="49"/>
      <c r="R4" s="159" t="s">
        <v>32</v>
      </c>
      <c r="S4" s="159"/>
      <c r="T4" s="159"/>
    </row>
    <row r="5" spans="1:66" s="29" customFormat="1" ht="73.5" customHeight="1">
      <c r="A5" s="37" t="s">
        <v>13</v>
      </c>
      <c r="B5" s="38" t="s">
        <v>14</v>
      </c>
      <c r="C5" s="38" t="s">
        <v>33</v>
      </c>
      <c r="D5" s="38" t="s">
        <v>18</v>
      </c>
      <c r="E5" s="38" t="s">
        <v>34</v>
      </c>
      <c r="F5" s="38" t="s">
        <v>35</v>
      </c>
      <c r="G5" s="38" t="s">
        <v>36</v>
      </c>
      <c r="H5" s="38" t="s">
        <v>55</v>
      </c>
      <c r="I5" s="38" t="s">
        <v>56</v>
      </c>
      <c r="J5" s="38" t="s">
        <v>60</v>
      </c>
      <c r="K5" s="38" t="s">
        <v>97</v>
      </c>
      <c r="L5" s="38" t="s">
        <v>98</v>
      </c>
      <c r="M5" s="38" t="s">
        <v>115</v>
      </c>
      <c r="N5" s="38" t="s">
        <v>99</v>
      </c>
      <c r="O5" s="38" t="s">
        <v>100</v>
      </c>
      <c r="P5" s="38" t="s">
        <v>101</v>
      </c>
      <c r="Q5" s="38" t="s">
        <v>102</v>
      </c>
      <c r="R5" s="37" t="s">
        <v>50</v>
      </c>
      <c r="S5" s="37" t="s">
        <v>51</v>
      </c>
      <c r="T5" s="37" t="s">
        <v>52</v>
      </c>
      <c r="U5" s="37" t="s">
        <v>103</v>
      </c>
      <c r="V5" s="37" t="s">
        <v>104</v>
      </c>
      <c r="W5" s="37" t="s">
        <v>42</v>
      </c>
      <c r="Y5" s="37" t="s">
        <v>105</v>
      </c>
      <c r="Z5" s="37" t="s">
        <v>106</v>
      </c>
      <c r="AA5" s="37" t="s">
        <v>107</v>
      </c>
      <c r="AB5" s="37" t="s">
        <v>108</v>
      </c>
      <c r="AC5" s="37" t="s">
        <v>109</v>
      </c>
      <c r="AD5" s="37" t="s">
        <v>110</v>
      </c>
      <c r="AE5" s="37" t="s">
        <v>111</v>
      </c>
      <c r="AF5" s="37" t="s">
        <v>112</v>
      </c>
      <c r="AG5" s="37" t="s">
        <v>113</v>
      </c>
      <c r="AH5" s="37" t="s">
        <v>114</v>
      </c>
      <c r="AI5" s="37" t="s">
        <v>115</v>
      </c>
      <c r="AJ5" s="37" t="s">
        <v>99</v>
      </c>
      <c r="AK5" s="37" t="s">
        <v>100</v>
      </c>
      <c r="AL5" s="37" t="s">
        <v>101</v>
      </c>
      <c r="AM5" s="37" t="s">
        <v>102</v>
      </c>
      <c r="AN5" s="37" t="s">
        <v>116</v>
      </c>
      <c r="AO5" s="37" t="s">
        <v>117</v>
      </c>
      <c r="AP5" s="37" t="s">
        <v>118</v>
      </c>
      <c r="AQ5" s="37" t="s">
        <v>119</v>
      </c>
      <c r="AR5" s="37" t="s">
        <v>120</v>
      </c>
      <c r="AS5" s="37" t="s">
        <v>121</v>
      </c>
      <c r="AT5" s="37" t="s">
        <v>122</v>
      </c>
      <c r="AU5" s="37" t="s">
        <v>123</v>
      </c>
      <c r="AV5" s="37" t="s">
        <v>103</v>
      </c>
      <c r="AW5" s="37" t="s">
        <v>124</v>
      </c>
      <c r="AX5" s="37" t="s">
        <v>125</v>
      </c>
      <c r="AY5" s="37" t="s">
        <v>126</v>
      </c>
      <c r="AZ5" s="37" t="s">
        <v>127</v>
      </c>
      <c r="BA5" s="37" t="s">
        <v>202</v>
      </c>
      <c r="BB5" s="37" t="s">
        <v>203</v>
      </c>
      <c r="BC5" s="37" t="s">
        <v>130</v>
      </c>
      <c r="BD5" s="37" t="s">
        <v>131</v>
      </c>
      <c r="BE5" s="37" t="s">
        <v>132</v>
      </c>
      <c r="BF5" s="37" t="s">
        <v>133</v>
      </c>
      <c r="BG5" s="37" t="s">
        <v>134</v>
      </c>
      <c r="BH5" s="37" t="s">
        <v>135</v>
      </c>
      <c r="BI5" s="37" t="s">
        <v>136</v>
      </c>
      <c r="BJ5" s="37" t="s">
        <v>137</v>
      </c>
      <c r="BK5" s="37" t="s">
        <v>138</v>
      </c>
      <c r="BL5" s="37" t="s">
        <v>139</v>
      </c>
      <c r="BM5" s="37" t="s">
        <v>157</v>
      </c>
      <c r="BN5" s="37" t="s">
        <v>141</v>
      </c>
    </row>
    <row r="6" spans="1:66">
      <c r="A6" s="30"/>
      <c r="B6" s="30"/>
      <c r="C6" s="30"/>
      <c r="D6" s="30"/>
      <c r="E6" s="65" t="s">
        <v>43</v>
      </c>
      <c r="F6" s="48" t="str">
        <f>IF(ISBLANK(D6),"",IF(E6="ja",[2]Übersicht!$C$7,"keine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142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 t="shared" ref="AA6:AA25" si="2">IF(B6&gt;0,$A$1,"")</f>
        <v/>
      </c>
      <c r="AB6" s="43" t="e" vm="8">
        <f t="shared" ref="AB6:AB25" si="3">INDEX(Bilder,MATCH($A$1,Blechbezeichnung,0),2)</f>
        <v>#VALUE!</v>
      </c>
      <c r="AC6" s="32">
        <f t="shared" ref="AC6:AC25" si="4">C6</f>
        <v>0</v>
      </c>
      <c r="AD6" s="32">
        <f t="shared" ref="AD6:AD25" si="5">D6</f>
        <v>0</v>
      </c>
      <c r="AE6" s="33" t="s">
        <v>143</v>
      </c>
      <c r="AF6" s="32" t="str">
        <f t="shared" ref="AF6:AF25" si="6">F6</f>
        <v/>
      </c>
      <c r="AG6" s="32">
        <f t="shared" ref="AG6:AG25" si="7">G6</f>
        <v>0</v>
      </c>
      <c r="AH6" s="32" t="e">
        <f>I6+J6+2*(H6-BL6)-BM6</f>
        <v>#VALUE!</v>
      </c>
      <c r="AI6" s="32">
        <v>90</v>
      </c>
      <c r="AJ6" s="32"/>
      <c r="AK6" s="32"/>
      <c r="AL6" s="32"/>
      <c r="AM6" s="32"/>
      <c r="AN6" s="32">
        <v>4</v>
      </c>
      <c r="AO6" s="32">
        <v>3</v>
      </c>
      <c r="AP6" s="32">
        <v>2</v>
      </c>
      <c r="AQ6" s="32">
        <f t="shared" ref="AQ6:AQ25" si="8">IF(V6="Ja",IF(G6&lt;2,2,ROUNDUP((G6-2*G6/4)/900+1,0)),0)</f>
        <v>0</v>
      </c>
      <c r="AR6" s="32">
        <f t="shared" ref="AR6:AR25" si="9">T6</f>
        <v>0</v>
      </c>
      <c r="AS6" s="32">
        <f t="shared" ref="AS6:AS25" si="10">R6</f>
        <v>0</v>
      </c>
      <c r="AT6" s="32">
        <f t="shared" ref="AT6:AT25" si="11">S6</f>
        <v>0</v>
      </c>
      <c r="AU6" s="32" t="str">
        <f t="shared" ref="AU6:AU25" si="12">IF(ISBLANK(W6),"keine",W6)</f>
        <v>keine</v>
      </c>
      <c r="AV6" s="32"/>
      <c r="AW6" s="32" t="b">
        <f>IF(AND(COUNTBLANK(A6:G6)=0,COUNTBLANK(H6:J6)=0),TRUE(),FALSE())</f>
        <v>0</v>
      </c>
      <c r="AX6" s="38"/>
      <c r="AY6" s="38"/>
      <c r="AZ6" s="38" t="b">
        <f>IF(H6&lt;14,FALSE(),TRUE())</f>
        <v>0</v>
      </c>
      <c r="BA6" s="38" t="b">
        <f>IF(I6&lt;H6,FALSE(),TRUE())</f>
        <v>1</v>
      </c>
      <c r="BB6" s="38" t="b">
        <f>IF(J6&lt;H6,FALSE(),TRUE())</f>
        <v>1</v>
      </c>
      <c r="BC6" s="38"/>
      <c r="BD6" s="38"/>
      <c r="BE6" s="38"/>
      <c r="BF6" s="38"/>
      <c r="BG6" s="38"/>
      <c r="BH6" s="38"/>
      <c r="BI6" s="38"/>
      <c r="BJ6" s="38" t="str">
        <f>IFERROR(INDEX(Preisfaktoren!$B$22:$C$44,MATCH(D6,Preisfaktoren!$B$22:$B$44,0),2),"")</f>
        <v/>
      </c>
      <c r="BK6" s="38" t="str">
        <f>IFERROR(INDEX(Preisfaktoren!$B$22:$F$44,MATCH(D6,Preisfaktoren!$B$22:$B$44,0),5),"")</f>
        <v/>
      </c>
      <c r="BL6" s="38" t="str">
        <f>IFERROR(INDEX(Biegeabzug!$A$4:$H$21,MATCH($BK6,Biegeabzug!$A$4:$A$21,0),MATCH(0,Biegeabzug!$A$4:$H$4,1)),"")</f>
        <v/>
      </c>
      <c r="BM6" s="38" t="str">
        <f>IFERROR(INDEX(Biegeabzug!$A$4:$H$21,MATCH($BK6,Biegeabzug!$A$4:$A$21,0),MATCH(90,Biegeabzug!$A$4:$H$4,1)),"")</f>
        <v/>
      </c>
      <c r="BN6" s="38" t="str">
        <f>IF(V6="Nein","",IF(AND(V6="Ja",BJ6&lt;2),FALSE(),TRUE()))</f>
        <v/>
      </c>
    </row>
    <row r="7" spans="1:66">
      <c r="A7" s="30"/>
      <c r="B7" s="30"/>
      <c r="C7" s="30"/>
      <c r="D7" s="30"/>
      <c r="E7" s="65" t="s">
        <v>43</v>
      </c>
      <c r="F7" s="48" t="str">
        <f>IF(ISBLANK(D7),"",IF(E7="ja",[2]Übersicht!$C$7,"keine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142</v>
      </c>
      <c r="W7" s="101"/>
      <c r="Y7" s="32">
        <f t="shared" si="0"/>
        <v>0</v>
      </c>
      <c r="Z7" s="32">
        <f t="shared" si="1"/>
        <v>0</v>
      </c>
      <c r="AA7" s="43" t="str">
        <f t="shared" si="2"/>
        <v/>
      </c>
      <c r="AB7" s="43" t="e" vm="8">
        <f t="shared" si="3"/>
        <v>#VALUE!</v>
      </c>
      <c r="AC7" s="32">
        <f t="shared" si="4"/>
        <v>0</v>
      </c>
      <c r="AD7" s="32">
        <f t="shared" si="5"/>
        <v>0</v>
      </c>
      <c r="AE7" s="33" t="s">
        <v>143</v>
      </c>
      <c r="AF7" s="32" t="str">
        <f t="shared" si="6"/>
        <v/>
      </c>
      <c r="AG7" s="32">
        <f t="shared" si="7"/>
        <v>0</v>
      </c>
      <c r="AH7" s="32" t="e">
        <f t="shared" ref="AH7:AH25" si="13">I7+J7+2*(H7-BL7)-BM7</f>
        <v>#VALUE!</v>
      </c>
      <c r="AI7" s="32">
        <v>90</v>
      </c>
      <c r="AJ7" s="32"/>
      <c r="AK7" s="32"/>
      <c r="AL7" s="32"/>
      <c r="AM7" s="32"/>
      <c r="AN7" s="32">
        <v>4</v>
      </c>
      <c r="AO7" s="32">
        <v>3</v>
      </c>
      <c r="AP7" s="32">
        <v>2</v>
      </c>
      <c r="AQ7" s="32">
        <f t="shared" si="8"/>
        <v>0</v>
      </c>
      <c r="AR7" s="32">
        <f t="shared" si="9"/>
        <v>0</v>
      </c>
      <c r="AS7" s="32">
        <f t="shared" si="10"/>
        <v>0</v>
      </c>
      <c r="AT7" s="32">
        <f t="shared" si="11"/>
        <v>0</v>
      </c>
      <c r="AU7" s="32" t="str">
        <f t="shared" si="12"/>
        <v>keine</v>
      </c>
      <c r="AV7" s="32"/>
      <c r="AW7" s="32" t="b">
        <f t="shared" ref="AW7:AW25" si="14">IF(AND(COUNTBLANK(A7:G7)=0,COUNTBLANK(H7:J7)=0),TRUE(),FALSE())</f>
        <v>0</v>
      </c>
      <c r="AX7" s="38"/>
      <c r="AY7" s="38"/>
      <c r="AZ7" s="38" t="b">
        <f t="shared" ref="AZ7:AZ25" si="15">IF(H7&lt;14,FALSE(),TRUE())</f>
        <v>0</v>
      </c>
      <c r="BA7" s="38" t="b">
        <f t="shared" ref="BA7:BA25" si="16">IF(I7&lt;H7,FALSE(),TRUE())</f>
        <v>1</v>
      </c>
      <c r="BB7" s="38" t="b">
        <f t="shared" ref="BB7:BB25" si="17">IF(J7&lt;H7,FALSE(),TRUE())</f>
        <v>1</v>
      </c>
      <c r="BC7" s="38"/>
      <c r="BD7" s="38"/>
      <c r="BE7" s="38"/>
      <c r="BF7" s="38"/>
      <c r="BG7" s="38"/>
      <c r="BH7" s="38"/>
      <c r="BI7" s="38"/>
      <c r="BJ7" s="38" t="str">
        <f>IFERROR(INDEX(Preisfaktoren!$B$22:$C$44,MATCH(D7,Preisfaktoren!$B$22:$B$44,0),2),"")</f>
        <v/>
      </c>
      <c r="BK7" s="38" t="str">
        <f>IFERROR(INDEX(Preisfaktoren!$B$22:$F$44,MATCH(D7,Preisfaktoren!$B$22:$B$44,0),5),"")</f>
        <v/>
      </c>
      <c r="BL7" s="38" t="str">
        <f>IFERROR(INDEX(Biegeabzug!$A$4:$H$21,MATCH($BK7,Biegeabzug!$A$4:$A$21,0),MATCH(0,Biegeabzug!$A$4:$H$4,1)),"")</f>
        <v/>
      </c>
      <c r="BM7" s="38" t="str">
        <f>IFERROR(INDEX(Biegeabzug!$A$4:$H$21,MATCH($BK7,Biegeabzug!$A$4:$A$21,0),MATCH(90,Biegeabzug!$A$4:$H$4,1)),"")</f>
        <v/>
      </c>
      <c r="BN7" s="38" t="str">
        <f t="shared" ref="BN7:BN25" si="18">IF(V7="Nein","",IF(AND(V7="Ja",BJ7&lt;2),FALSE(),TRUE()))</f>
        <v/>
      </c>
    </row>
    <row r="8" spans="1:66">
      <c r="A8" s="30"/>
      <c r="B8" s="30"/>
      <c r="C8" s="30"/>
      <c r="D8" s="30"/>
      <c r="E8" s="65" t="s">
        <v>43</v>
      </c>
      <c r="F8" s="48" t="str">
        <f>IF(ISBLANK(D8),"",IF(E8="ja",[2]Übersicht!$C$7,"keine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142</v>
      </c>
      <c r="W8" s="101"/>
      <c r="Y8" s="32">
        <f t="shared" si="0"/>
        <v>0</v>
      </c>
      <c r="Z8" s="32">
        <f t="shared" si="1"/>
        <v>0</v>
      </c>
      <c r="AA8" s="43" t="str">
        <f t="shared" si="2"/>
        <v/>
      </c>
      <c r="AB8" s="43" t="e" vm="8">
        <f t="shared" si="3"/>
        <v>#VALUE!</v>
      </c>
      <c r="AC8" s="32">
        <f t="shared" si="4"/>
        <v>0</v>
      </c>
      <c r="AD8" s="32">
        <f t="shared" si="5"/>
        <v>0</v>
      </c>
      <c r="AE8" s="33" t="s">
        <v>143</v>
      </c>
      <c r="AF8" s="32" t="str">
        <f t="shared" si="6"/>
        <v/>
      </c>
      <c r="AG8" s="32">
        <f t="shared" si="7"/>
        <v>0</v>
      </c>
      <c r="AH8" s="32" t="e">
        <f t="shared" si="13"/>
        <v>#VALUE!</v>
      </c>
      <c r="AI8" s="32">
        <v>90</v>
      </c>
      <c r="AJ8" s="32"/>
      <c r="AK8" s="32"/>
      <c r="AL8" s="32"/>
      <c r="AM8" s="32"/>
      <c r="AN8" s="32">
        <v>4</v>
      </c>
      <c r="AO8" s="32">
        <v>3</v>
      </c>
      <c r="AP8" s="32">
        <v>2</v>
      </c>
      <c r="AQ8" s="32">
        <f t="shared" si="8"/>
        <v>0</v>
      </c>
      <c r="AR8" s="32">
        <f t="shared" si="9"/>
        <v>0</v>
      </c>
      <c r="AS8" s="32">
        <f t="shared" si="10"/>
        <v>0</v>
      </c>
      <c r="AT8" s="32">
        <f t="shared" si="11"/>
        <v>0</v>
      </c>
      <c r="AU8" s="32" t="str">
        <f t="shared" si="12"/>
        <v>keine</v>
      </c>
      <c r="AV8" s="32"/>
      <c r="AW8" s="32" t="b">
        <f t="shared" si="14"/>
        <v>0</v>
      </c>
      <c r="AX8" s="38"/>
      <c r="AY8" s="38"/>
      <c r="AZ8" s="38" t="b">
        <f t="shared" si="15"/>
        <v>0</v>
      </c>
      <c r="BA8" s="38" t="b">
        <f t="shared" si="16"/>
        <v>1</v>
      </c>
      <c r="BB8" s="38" t="b">
        <f t="shared" si="17"/>
        <v>1</v>
      </c>
      <c r="BC8" s="38"/>
      <c r="BD8" s="38"/>
      <c r="BE8" s="38"/>
      <c r="BF8" s="38"/>
      <c r="BG8" s="38"/>
      <c r="BH8" s="38"/>
      <c r="BI8" s="38"/>
      <c r="BJ8" s="38" t="str">
        <f>IFERROR(INDEX(Preisfaktoren!$B$22:$C$44,MATCH(D8,Preisfaktoren!$B$22:$B$44,0),2),"")</f>
        <v/>
      </c>
      <c r="BK8" s="38" t="str">
        <f>IFERROR(INDEX(Preisfaktoren!$B$22:$F$44,MATCH(D8,Preisfaktoren!$B$22:$B$44,0),5),"")</f>
        <v/>
      </c>
      <c r="BL8" s="38" t="str">
        <f>IFERROR(INDEX(Biegeabzug!$A$4:$H$21,MATCH($BK8,Biegeabzug!$A$4:$A$21,0),MATCH(0,Biegeabzug!$A$4:$H$4,1)),"")</f>
        <v/>
      </c>
      <c r="BM8" s="38" t="str">
        <f>IFERROR(INDEX(Biegeabzug!$A$4:$H$21,MATCH($BK8,Biegeabzug!$A$4:$A$21,0),MATCH(90,Biegeabzug!$A$4:$H$4,1)),"")</f>
        <v/>
      </c>
      <c r="BN8" s="38" t="str">
        <f t="shared" si="18"/>
        <v/>
      </c>
    </row>
    <row r="9" spans="1:66">
      <c r="A9" s="30"/>
      <c r="B9" s="30"/>
      <c r="C9" s="30"/>
      <c r="D9" s="30"/>
      <c r="E9" s="65" t="s">
        <v>43</v>
      </c>
      <c r="F9" s="48" t="str">
        <f>IF(ISBLANK(D9),"",IF(E9="ja",[2]Übersicht!$C$7,"keine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142</v>
      </c>
      <c r="W9" s="101"/>
      <c r="Y9" s="32">
        <f t="shared" si="0"/>
        <v>0</v>
      </c>
      <c r="Z9" s="32">
        <f t="shared" si="1"/>
        <v>0</v>
      </c>
      <c r="AA9" s="43" t="str">
        <f t="shared" si="2"/>
        <v/>
      </c>
      <c r="AB9" s="43" t="e" vm="8">
        <f t="shared" si="3"/>
        <v>#VALUE!</v>
      </c>
      <c r="AC9" s="32">
        <f t="shared" si="4"/>
        <v>0</v>
      </c>
      <c r="AD9" s="32">
        <f t="shared" si="5"/>
        <v>0</v>
      </c>
      <c r="AE9" s="33" t="s">
        <v>143</v>
      </c>
      <c r="AF9" s="32" t="str">
        <f t="shared" si="6"/>
        <v/>
      </c>
      <c r="AG9" s="32">
        <f t="shared" si="7"/>
        <v>0</v>
      </c>
      <c r="AH9" s="32" t="e">
        <f t="shared" si="13"/>
        <v>#VALUE!</v>
      </c>
      <c r="AI9" s="32">
        <v>90</v>
      </c>
      <c r="AJ9" s="32"/>
      <c r="AK9" s="32"/>
      <c r="AL9" s="32"/>
      <c r="AM9" s="32"/>
      <c r="AN9" s="32">
        <v>4</v>
      </c>
      <c r="AO9" s="32">
        <v>3</v>
      </c>
      <c r="AP9" s="32">
        <v>2</v>
      </c>
      <c r="AQ9" s="32">
        <f t="shared" si="8"/>
        <v>0</v>
      </c>
      <c r="AR9" s="32">
        <f t="shared" si="9"/>
        <v>0</v>
      </c>
      <c r="AS9" s="32">
        <f t="shared" si="10"/>
        <v>0</v>
      </c>
      <c r="AT9" s="32">
        <f t="shared" si="11"/>
        <v>0</v>
      </c>
      <c r="AU9" s="32" t="str">
        <f t="shared" si="12"/>
        <v>keine</v>
      </c>
      <c r="AV9" s="32"/>
      <c r="AW9" s="32" t="b">
        <f t="shared" si="14"/>
        <v>0</v>
      </c>
      <c r="AX9" s="38"/>
      <c r="AY9" s="38"/>
      <c r="AZ9" s="38" t="b">
        <f t="shared" si="15"/>
        <v>0</v>
      </c>
      <c r="BA9" s="38" t="b">
        <f t="shared" si="16"/>
        <v>1</v>
      </c>
      <c r="BB9" s="38" t="b">
        <f t="shared" si="17"/>
        <v>1</v>
      </c>
      <c r="BC9" s="38"/>
      <c r="BD9" s="38"/>
      <c r="BE9" s="38"/>
      <c r="BF9" s="38"/>
      <c r="BG9" s="38"/>
      <c r="BH9" s="38"/>
      <c r="BI9" s="38"/>
      <c r="BJ9" s="38" t="str">
        <f>IFERROR(INDEX(Preisfaktoren!$B$22:$C$44,MATCH(D9,Preisfaktoren!$B$22:$B$44,0),2),"")</f>
        <v/>
      </c>
      <c r="BK9" s="38" t="str">
        <f>IFERROR(INDEX(Preisfaktoren!$B$22:$F$44,MATCH(D9,Preisfaktoren!$B$22:$B$44,0),5),"")</f>
        <v/>
      </c>
      <c r="BL9" s="38" t="str">
        <f>IFERROR(INDEX(Biegeabzug!$A$4:$H$21,MATCH($BK9,Biegeabzug!$A$4:$A$21,0),MATCH(0,Biegeabzug!$A$4:$H$4,1)),"")</f>
        <v/>
      </c>
      <c r="BM9" s="38" t="str">
        <f>IFERROR(INDEX(Biegeabzug!$A$4:$H$21,MATCH($BK9,Biegeabzug!$A$4:$A$21,0),MATCH(90,Biegeabzug!$A$4:$H$4,1)),"")</f>
        <v/>
      </c>
      <c r="BN9" s="38" t="str">
        <f t="shared" si="18"/>
        <v/>
      </c>
    </row>
    <row r="10" spans="1:66">
      <c r="A10" s="30"/>
      <c r="B10" s="30"/>
      <c r="C10" s="30"/>
      <c r="D10" s="30"/>
      <c r="E10" s="65" t="s">
        <v>43</v>
      </c>
      <c r="F10" s="48" t="str">
        <f>IF(ISBLANK(D10),"",IF(E10="ja",[2]Übersicht!$C$7,"keine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142</v>
      </c>
      <c r="W10" s="101"/>
      <c r="Y10" s="32">
        <f t="shared" si="0"/>
        <v>0</v>
      </c>
      <c r="Z10" s="32">
        <f t="shared" si="1"/>
        <v>0</v>
      </c>
      <c r="AA10" s="43" t="str">
        <f t="shared" si="2"/>
        <v/>
      </c>
      <c r="AB10" s="43" t="e" vm="8">
        <f t="shared" si="3"/>
        <v>#VALUE!</v>
      </c>
      <c r="AC10" s="32">
        <f t="shared" si="4"/>
        <v>0</v>
      </c>
      <c r="AD10" s="32">
        <f t="shared" si="5"/>
        <v>0</v>
      </c>
      <c r="AE10" s="33" t="s">
        <v>143</v>
      </c>
      <c r="AF10" s="32" t="str">
        <f t="shared" si="6"/>
        <v/>
      </c>
      <c r="AG10" s="32">
        <f t="shared" si="7"/>
        <v>0</v>
      </c>
      <c r="AH10" s="32" t="e">
        <f t="shared" si="13"/>
        <v>#VALUE!</v>
      </c>
      <c r="AI10" s="32">
        <v>90</v>
      </c>
      <c r="AJ10" s="32"/>
      <c r="AK10" s="32"/>
      <c r="AL10" s="32"/>
      <c r="AM10" s="32"/>
      <c r="AN10" s="32">
        <v>4</v>
      </c>
      <c r="AO10" s="32">
        <v>3</v>
      </c>
      <c r="AP10" s="32">
        <v>2</v>
      </c>
      <c r="AQ10" s="32">
        <f t="shared" si="8"/>
        <v>0</v>
      </c>
      <c r="AR10" s="32">
        <f t="shared" si="9"/>
        <v>0</v>
      </c>
      <c r="AS10" s="32">
        <f t="shared" si="10"/>
        <v>0</v>
      </c>
      <c r="AT10" s="32">
        <f t="shared" si="11"/>
        <v>0</v>
      </c>
      <c r="AU10" s="32" t="str">
        <f t="shared" si="12"/>
        <v>keine</v>
      </c>
      <c r="AV10" s="32"/>
      <c r="AW10" s="32" t="b">
        <f t="shared" si="14"/>
        <v>0</v>
      </c>
      <c r="AX10" s="38"/>
      <c r="AY10" s="38"/>
      <c r="AZ10" s="38" t="b">
        <f t="shared" si="15"/>
        <v>0</v>
      </c>
      <c r="BA10" s="38" t="b">
        <f t="shared" si="16"/>
        <v>1</v>
      </c>
      <c r="BB10" s="38" t="b">
        <f t="shared" si="17"/>
        <v>1</v>
      </c>
      <c r="BC10" s="38"/>
      <c r="BD10" s="38"/>
      <c r="BE10" s="38"/>
      <c r="BF10" s="38"/>
      <c r="BG10" s="38"/>
      <c r="BH10" s="38"/>
      <c r="BI10" s="38"/>
      <c r="BJ10" s="38" t="str">
        <f>IFERROR(INDEX(Preisfaktoren!$B$22:$C$44,MATCH(D10,Preisfaktoren!$B$22:$B$44,0),2),"")</f>
        <v/>
      </c>
      <c r="BK10" s="38" t="str">
        <f>IFERROR(INDEX(Preisfaktoren!$B$22:$F$44,MATCH(D10,Preisfaktoren!$B$22:$B$44,0),5),"")</f>
        <v/>
      </c>
      <c r="BL10" s="38" t="str">
        <f>IFERROR(INDEX(Biegeabzug!$A$4:$H$21,MATCH($BK10,Biegeabzug!$A$4:$A$21,0),MATCH(0,Biegeabzug!$A$4:$H$4,1)),"")</f>
        <v/>
      </c>
      <c r="BM10" s="38" t="str">
        <f>IFERROR(INDEX(Biegeabzug!$A$4:$H$21,MATCH($BK10,Biegeabzug!$A$4:$A$21,0),MATCH(90,Biegeabzug!$A$4:$H$4,1)),"")</f>
        <v/>
      </c>
      <c r="BN10" s="38" t="str">
        <f t="shared" si="18"/>
        <v/>
      </c>
    </row>
    <row r="11" spans="1:66">
      <c r="A11" s="30"/>
      <c r="B11" s="30"/>
      <c r="C11" s="30"/>
      <c r="D11" s="30"/>
      <c r="E11" s="65" t="s">
        <v>43</v>
      </c>
      <c r="F11" s="48" t="str">
        <f>IF(ISBLANK(D11),"",IF(E11="ja",[2]Übersicht!$C$7,"keine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142</v>
      </c>
      <c r="W11" s="101"/>
      <c r="Y11" s="32">
        <f t="shared" si="0"/>
        <v>0</v>
      </c>
      <c r="Z11" s="32">
        <f t="shared" si="1"/>
        <v>0</v>
      </c>
      <c r="AA11" s="43" t="str">
        <f t="shared" si="2"/>
        <v/>
      </c>
      <c r="AB11" s="43" t="e" vm="8">
        <f t="shared" si="3"/>
        <v>#VALUE!</v>
      </c>
      <c r="AC11" s="32">
        <f t="shared" si="4"/>
        <v>0</v>
      </c>
      <c r="AD11" s="32">
        <f t="shared" si="5"/>
        <v>0</v>
      </c>
      <c r="AE11" s="33" t="s">
        <v>143</v>
      </c>
      <c r="AF11" s="32" t="str">
        <f t="shared" si="6"/>
        <v/>
      </c>
      <c r="AG11" s="32">
        <f t="shared" si="7"/>
        <v>0</v>
      </c>
      <c r="AH11" s="32" t="e">
        <f t="shared" si="13"/>
        <v>#VALUE!</v>
      </c>
      <c r="AI11" s="32">
        <v>90</v>
      </c>
      <c r="AJ11" s="32"/>
      <c r="AK11" s="32"/>
      <c r="AL11" s="32"/>
      <c r="AM11" s="32"/>
      <c r="AN11" s="32">
        <v>4</v>
      </c>
      <c r="AO11" s="32">
        <v>3</v>
      </c>
      <c r="AP11" s="32">
        <v>2</v>
      </c>
      <c r="AQ11" s="32">
        <f t="shared" si="8"/>
        <v>0</v>
      </c>
      <c r="AR11" s="32">
        <f t="shared" si="9"/>
        <v>0</v>
      </c>
      <c r="AS11" s="32">
        <f t="shared" si="10"/>
        <v>0</v>
      </c>
      <c r="AT11" s="32">
        <f t="shared" si="11"/>
        <v>0</v>
      </c>
      <c r="AU11" s="32" t="str">
        <f t="shared" si="12"/>
        <v>keine</v>
      </c>
      <c r="AV11" s="32"/>
      <c r="AW11" s="32" t="b">
        <f t="shared" si="14"/>
        <v>0</v>
      </c>
      <c r="AX11" s="38"/>
      <c r="AY11" s="38"/>
      <c r="AZ11" s="38" t="b">
        <f t="shared" si="15"/>
        <v>0</v>
      </c>
      <c r="BA11" s="38" t="b">
        <f t="shared" si="16"/>
        <v>1</v>
      </c>
      <c r="BB11" s="38" t="b">
        <f t="shared" si="17"/>
        <v>1</v>
      </c>
      <c r="BC11" s="38"/>
      <c r="BD11" s="38"/>
      <c r="BE11" s="38"/>
      <c r="BF11" s="38"/>
      <c r="BG11" s="38"/>
      <c r="BH11" s="38"/>
      <c r="BI11" s="38"/>
      <c r="BJ11" s="38" t="str">
        <f>IFERROR(INDEX(Preisfaktoren!$B$22:$C$44,MATCH(D11,Preisfaktoren!$B$22:$B$44,0),2),"")</f>
        <v/>
      </c>
      <c r="BK11" s="38" t="str">
        <f>IFERROR(INDEX(Preisfaktoren!$B$22:$F$44,MATCH(D11,Preisfaktoren!$B$22:$B$44,0),5),"")</f>
        <v/>
      </c>
      <c r="BL11" s="38" t="str">
        <f>IFERROR(INDEX(Biegeabzug!$A$4:$H$21,MATCH($BK11,Biegeabzug!$A$4:$A$21,0),MATCH(0,Biegeabzug!$A$4:$H$4,1)),"")</f>
        <v/>
      </c>
      <c r="BM11" s="38" t="str">
        <f>IFERROR(INDEX(Biegeabzug!$A$4:$H$21,MATCH($BK11,Biegeabzug!$A$4:$A$21,0),MATCH(90,Biegeabzug!$A$4:$H$4,1)),"")</f>
        <v/>
      </c>
      <c r="BN11" s="38" t="str">
        <f t="shared" si="18"/>
        <v/>
      </c>
    </row>
    <row r="12" spans="1:66">
      <c r="A12" s="30"/>
      <c r="B12" s="30"/>
      <c r="C12" s="30"/>
      <c r="D12" s="30"/>
      <c r="E12" s="65" t="s">
        <v>43</v>
      </c>
      <c r="F12" s="48" t="str">
        <f>IF(ISBLANK(D12),"",IF(E12="ja",[2]Übersicht!$C$7,"keine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142</v>
      </c>
      <c r="W12" s="101"/>
      <c r="Y12" s="32">
        <f t="shared" si="0"/>
        <v>0</v>
      </c>
      <c r="Z12" s="32">
        <f t="shared" si="1"/>
        <v>0</v>
      </c>
      <c r="AA12" s="43" t="str">
        <f t="shared" si="2"/>
        <v/>
      </c>
      <c r="AB12" s="43" t="e" vm="8">
        <f t="shared" si="3"/>
        <v>#VALUE!</v>
      </c>
      <c r="AC12" s="32">
        <f t="shared" si="4"/>
        <v>0</v>
      </c>
      <c r="AD12" s="32">
        <f t="shared" si="5"/>
        <v>0</v>
      </c>
      <c r="AE12" s="33" t="s">
        <v>143</v>
      </c>
      <c r="AF12" s="32" t="str">
        <f t="shared" si="6"/>
        <v/>
      </c>
      <c r="AG12" s="32">
        <f t="shared" si="7"/>
        <v>0</v>
      </c>
      <c r="AH12" s="32" t="e">
        <f t="shared" si="13"/>
        <v>#VALUE!</v>
      </c>
      <c r="AI12" s="32">
        <v>90</v>
      </c>
      <c r="AJ12" s="32"/>
      <c r="AK12" s="32"/>
      <c r="AL12" s="32"/>
      <c r="AM12" s="32"/>
      <c r="AN12" s="32">
        <v>4</v>
      </c>
      <c r="AO12" s="32">
        <v>3</v>
      </c>
      <c r="AP12" s="32">
        <v>2</v>
      </c>
      <c r="AQ12" s="32">
        <f t="shared" si="8"/>
        <v>0</v>
      </c>
      <c r="AR12" s="32">
        <f t="shared" si="9"/>
        <v>0</v>
      </c>
      <c r="AS12" s="32">
        <f t="shared" si="10"/>
        <v>0</v>
      </c>
      <c r="AT12" s="32">
        <f t="shared" si="11"/>
        <v>0</v>
      </c>
      <c r="AU12" s="32" t="str">
        <f t="shared" si="12"/>
        <v>keine</v>
      </c>
      <c r="AV12" s="32"/>
      <c r="AW12" s="32" t="b">
        <f t="shared" si="14"/>
        <v>0</v>
      </c>
      <c r="AX12" s="38"/>
      <c r="AY12" s="38"/>
      <c r="AZ12" s="38" t="b">
        <f t="shared" si="15"/>
        <v>0</v>
      </c>
      <c r="BA12" s="38" t="b">
        <f t="shared" si="16"/>
        <v>1</v>
      </c>
      <c r="BB12" s="38" t="b">
        <f t="shared" si="17"/>
        <v>1</v>
      </c>
      <c r="BC12" s="38"/>
      <c r="BD12" s="38"/>
      <c r="BE12" s="38"/>
      <c r="BF12" s="38"/>
      <c r="BG12" s="38"/>
      <c r="BH12" s="38"/>
      <c r="BI12" s="38"/>
      <c r="BJ12" s="38" t="str">
        <f>IFERROR(INDEX(Preisfaktoren!$B$22:$C$44,MATCH(D12,Preisfaktoren!$B$22:$B$44,0),2),"")</f>
        <v/>
      </c>
      <c r="BK12" s="38" t="str">
        <f>IFERROR(INDEX(Preisfaktoren!$B$22:$F$44,MATCH(D12,Preisfaktoren!$B$22:$B$44,0),5),"")</f>
        <v/>
      </c>
      <c r="BL12" s="38" t="str">
        <f>IFERROR(INDEX(Biegeabzug!$A$4:$H$21,MATCH($BK12,Biegeabzug!$A$4:$A$21,0),MATCH(0,Biegeabzug!$A$4:$H$4,1)),"")</f>
        <v/>
      </c>
      <c r="BM12" s="38" t="str">
        <f>IFERROR(INDEX(Biegeabzug!$A$4:$H$21,MATCH($BK12,Biegeabzug!$A$4:$A$21,0),MATCH(90,Biegeabzug!$A$4:$H$4,1)),"")</f>
        <v/>
      </c>
      <c r="BN12" s="38" t="str">
        <f t="shared" si="18"/>
        <v/>
      </c>
    </row>
    <row r="13" spans="1:66">
      <c r="A13" s="30"/>
      <c r="B13" s="30"/>
      <c r="C13" s="30"/>
      <c r="D13" s="30"/>
      <c r="E13" s="65" t="s">
        <v>43</v>
      </c>
      <c r="F13" s="48" t="str">
        <f>IF(ISBLANK(D13),"",IF(E13="ja",[2]Übersicht!$C$7,"keine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142</v>
      </c>
      <c r="W13" s="101"/>
      <c r="Y13" s="32">
        <f t="shared" si="0"/>
        <v>0</v>
      </c>
      <c r="Z13" s="32">
        <f t="shared" si="1"/>
        <v>0</v>
      </c>
      <c r="AA13" s="43" t="str">
        <f t="shared" si="2"/>
        <v/>
      </c>
      <c r="AB13" s="43" t="e" vm="8">
        <f t="shared" si="3"/>
        <v>#VALUE!</v>
      </c>
      <c r="AC13" s="32">
        <f t="shared" si="4"/>
        <v>0</v>
      </c>
      <c r="AD13" s="32">
        <f t="shared" si="5"/>
        <v>0</v>
      </c>
      <c r="AE13" s="33" t="s">
        <v>143</v>
      </c>
      <c r="AF13" s="32" t="str">
        <f t="shared" si="6"/>
        <v/>
      </c>
      <c r="AG13" s="32">
        <f t="shared" si="7"/>
        <v>0</v>
      </c>
      <c r="AH13" s="32" t="e">
        <f t="shared" si="13"/>
        <v>#VALUE!</v>
      </c>
      <c r="AI13" s="32">
        <v>90</v>
      </c>
      <c r="AJ13" s="32"/>
      <c r="AK13" s="32"/>
      <c r="AL13" s="32"/>
      <c r="AM13" s="32"/>
      <c r="AN13" s="32">
        <v>4</v>
      </c>
      <c r="AO13" s="32">
        <v>3</v>
      </c>
      <c r="AP13" s="32">
        <v>2</v>
      </c>
      <c r="AQ13" s="32">
        <f t="shared" si="8"/>
        <v>0</v>
      </c>
      <c r="AR13" s="32">
        <f t="shared" si="9"/>
        <v>0</v>
      </c>
      <c r="AS13" s="32">
        <f t="shared" si="10"/>
        <v>0</v>
      </c>
      <c r="AT13" s="32">
        <f t="shared" si="11"/>
        <v>0</v>
      </c>
      <c r="AU13" s="32" t="str">
        <f t="shared" si="12"/>
        <v>keine</v>
      </c>
      <c r="AV13" s="32"/>
      <c r="AW13" s="32" t="b">
        <f t="shared" si="14"/>
        <v>0</v>
      </c>
      <c r="AX13" s="38"/>
      <c r="AY13" s="38"/>
      <c r="AZ13" s="38" t="b">
        <f t="shared" si="15"/>
        <v>0</v>
      </c>
      <c r="BA13" s="38" t="b">
        <f t="shared" si="16"/>
        <v>1</v>
      </c>
      <c r="BB13" s="38" t="b">
        <f t="shared" si="17"/>
        <v>1</v>
      </c>
      <c r="BC13" s="38"/>
      <c r="BD13" s="38"/>
      <c r="BE13" s="38"/>
      <c r="BF13" s="38"/>
      <c r="BG13" s="38"/>
      <c r="BH13" s="38"/>
      <c r="BI13" s="38"/>
      <c r="BJ13" s="38" t="str">
        <f>IFERROR(INDEX(Preisfaktoren!$B$22:$C$44,MATCH(D13,Preisfaktoren!$B$22:$B$44,0),2),"")</f>
        <v/>
      </c>
      <c r="BK13" s="38" t="str">
        <f>IFERROR(INDEX(Preisfaktoren!$B$22:$F$44,MATCH(D13,Preisfaktoren!$B$22:$B$44,0),5),"")</f>
        <v/>
      </c>
      <c r="BL13" s="38" t="str">
        <f>IFERROR(INDEX(Biegeabzug!$A$4:$H$21,MATCH($BK13,Biegeabzug!$A$4:$A$21,0),MATCH(0,Biegeabzug!$A$4:$H$4,1)),"")</f>
        <v/>
      </c>
      <c r="BM13" s="38" t="str">
        <f>IFERROR(INDEX(Biegeabzug!$A$4:$H$21,MATCH($BK13,Biegeabzug!$A$4:$A$21,0),MATCH(90,Biegeabzug!$A$4:$H$4,1)),"")</f>
        <v/>
      </c>
      <c r="BN13" s="38" t="str">
        <f t="shared" si="18"/>
        <v/>
      </c>
    </row>
    <row r="14" spans="1:66">
      <c r="A14" s="30"/>
      <c r="B14" s="30"/>
      <c r="C14" s="30"/>
      <c r="D14" s="30"/>
      <c r="E14" s="65" t="s">
        <v>43</v>
      </c>
      <c r="F14" s="48" t="str">
        <f>IF(ISBLANK(D14),"",IF(E14="ja",[2]Übersicht!$C$7,"keine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142</v>
      </c>
      <c r="W14" s="101"/>
      <c r="Y14" s="32">
        <f t="shared" si="0"/>
        <v>0</v>
      </c>
      <c r="Z14" s="32">
        <f t="shared" si="1"/>
        <v>0</v>
      </c>
      <c r="AA14" s="43" t="str">
        <f t="shared" si="2"/>
        <v/>
      </c>
      <c r="AB14" s="43" t="e" vm="8">
        <f t="shared" si="3"/>
        <v>#VALUE!</v>
      </c>
      <c r="AC14" s="32">
        <f t="shared" si="4"/>
        <v>0</v>
      </c>
      <c r="AD14" s="32">
        <f t="shared" si="5"/>
        <v>0</v>
      </c>
      <c r="AE14" s="33" t="s">
        <v>143</v>
      </c>
      <c r="AF14" s="32" t="str">
        <f t="shared" si="6"/>
        <v/>
      </c>
      <c r="AG14" s="32">
        <f t="shared" si="7"/>
        <v>0</v>
      </c>
      <c r="AH14" s="32" t="e">
        <f t="shared" si="13"/>
        <v>#VALUE!</v>
      </c>
      <c r="AI14" s="32">
        <v>90</v>
      </c>
      <c r="AJ14" s="32"/>
      <c r="AK14" s="32"/>
      <c r="AL14" s="32"/>
      <c r="AM14" s="32"/>
      <c r="AN14" s="32">
        <v>4</v>
      </c>
      <c r="AO14" s="32">
        <v>3</v>
      </c>
      <c r="AP14" s="32">
        <v>2</v>
      </c>
      <c r="AQ14" s="32">
        <f t="shared" si="8"/>
        <v>0</v>
      </c>
      <c r="AR14" s="32">
        <f t="shared" si="9"/>
        <v>0</v>
      </c>
      <c r="AS14" s="32">
        <f t="shared" si="10"/>
        <v>0</v>
      </c>
      <c r="AT14" s="32">
        <f t="shared" si="11"/>
        <v>0</v>
      </c>
      <c r="AU14" s="32" t="str">
        <f t="shared" si="12"/>
        <v>keine</v>
      </c>
      <c r="AV14" s="32"/>
      <c r="AW14" s="32" t="b">
        <f t="shared" si="14"/>
        <v>0</v>
      </c>
      <c r="AX14" s="38"/>
      <c r="AY14" s="38"/>
      <c r="AZ14" s="38" t="b">
        <f t="shared" si="15"/>
        <v>0</v>
      </c>
      <c r="BA14" s="38" t="b">
        <f t="shared" si="16"/>
        <v>1</v>
      </c>
      <c r="BB14" s="38" t="b">
        <f t="shared" si="17"/>
        <v>1</v>
      </c>
      <c r="BC14" s="38"/>
      <c r="BD14" s="38"/>
      <c r="BE14" s="38"/>
      <c r="BF14" s="38"/>
      <c r="BG14" s="38"/>
      <c r="BH14" s="38"/>
      <c r="BI14" s="38"/>
      <c r="BJ14" s="38" t="str">
        <f>IFERROR(INDEX(Preisfaktoren!$B$22:$C$44,MATCH(D14,Preisfaktoren!$B$22:$B$44,0),2),"")</f>
        <v/>
      </c>
      <c r="BK14" s="38" t="str">
        <f>IFERROR(INDEX(Preisfaktoren!$B$22:$F$44,MATCH(D14,Preisfaktoren!$B$22:$B$44,0),5),"")</f>
        <v/>
      </c>
      <c r="BL14" s="38" t="str">
        <f>IFERROR(INDEX(Biegeabzug!$A$4:$H$21,MATCH($BK14,Biegeabzug!$A$4:$A$21,0),MATCH(0,Biegeabzug!$A$4:$H$4,1)),"")</f>
        <v/>
      </c>
      <c r="BM14" s="38" t="str">
        <f>IFERROR(INDEX(Biegeabzug!$A$4:$H$21,MATCH($BK14,Biegeabzug!$A$4:$A$21,0),MATCH(90,Biegeabzug!$A$4:$H$4,1)),"")</f>
        <v/>
      </c>
      <c r="BN14" s="38" t="str">
        <f t="shared" si="18"/>
        <v/>
      </c>
    </row>
    <row r="15" spans="1:66">
      <c r="A15" s="30"/>
      <c r="B15" s="30"/>
      <c r="C15" s="30"/>
      <c r="D15" s="30"/>
      <c r="E15" s="65" t="s">
        <v>43</v>
      </c>
      <c r="F15" s="48" t="str">
        <f>IF(ISBLANK(D15),"",IF(E15="ja",[2]Übersicht!$C$7,"keine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142</v>
      </c>
      <c r="W15" s="101"/>
      <c r="Y15" s="32">
        <f t="shared" si="0"/>
        <v>0</v>
      </c>
      <c r="Z15" s="32">
        <f t="shared" si="1"/>
        <v>0</v>
      </c>
      <c r="AA15" s="43" t="str">
        <f t="shared" si="2"/>
        <v/>
      </c>
      <c r="AB15" s="43" t="e" vm="8">
        <f t="shared" si="3"/>
        <v>#VALUE!</v>
      </c>
      <c r="AC15" s="32">
        <f t="shared" si="4"/>
        <v>0</v>
      </c>
      <c r="AD15" s="32">
        <f t="shared" si="5"/>
        <v>0</v>
      </c>
      <c r="AE15" s="33" t="s">
        <v>143</v>
      </c>
      <c r="AF15" s="32" t="str">
        <f t="shared" si="6"/>
        <v/>
      </c>
      <c r="AG15" s="32">
        <f t="shared" si="7"/>
        <v>0</v>
      </c>
      <c r="AH15" s="32" t="e">
        <f t="shared" si="13"/>
        <v>#VALUE!</v>
      </c>
      <c r="AI15" s="32">
        <v>90</v>
      </c>
      <c r="AJ15" s="32"/>
      <c r="AK15" s="32"/>
      <c r="AL15" s="32"/>
      <c r="AM15" s="32"/>
      <c r="AN15" s="32">
        <v>4</v>
      </c>
      <c r="AO15" s="32">
        <v>3</v>
      </c>
      <c r="AP15" s="32">
        <v>2</v>
      </c>
      <c r="AQ15" s="32">
        <f t="shared" si="8"/>
        <v>0</v>
      </c>
      <c r="AR15" s="32">
        <f t="shared" si="9"/>
        <v>0</v>
      </c>
      <c r="AS15" s="32">
        <f t="shared" si="10"/>
        <v>0</v>
      </c>
      <c r="AT15" s="32">
        <f t="shared" si="11"/>
        <v>0</v>
      </c>
      <c r="AU15" s="32" t="str">
        <f t="shared" si="12"/>
        <v>keine</v>
      </c>
      <c r="AV15" s="32"/>
      <c r="AW15" s="32" t="b">
        <f t="shared" si="14"/>
        <v>0</v>
      </c>
      <c r="AX15" s="38"/>
      <c r="AY15" s="38"/>
      <c r="AZ15" s="38" t="b">
        <f t="shared" si="15"/>
        <v>0</v>
      </c>
      <c r="BA15" s="38" t="b">
        <f t="shared" si="16"/>
        <v>1</v>
      </c>
      <c r="BB15" s="38" t="b">
        <f t="shared" si="17"/>
        <v>1</v>
      </c>
      <c r="BC15" s="38"/>
      <c r="BD15" s="38"/>
      <c r="BE15" s="38"/>
      <c r="BF15" s="38"/>
      <c r="BG15" s="38"/>
      <c r="BH15" s="38"/>
      <c r="BI15" s="38"/>
      <c r="BJ15" s="38" t="str">
        <f>IFERROR(INDEX(Preisfaktoren!$B$22:$C$44,MATCH(D15,Preisfaktoren!$B$22:$B$44,0),2),"")</f>
        <v/>
      </c>
      <c r="BK15" s="38" t="str">
        <f>IFERROR(INDEX(Preisfaktoren!$B$22:$F$44,MATCH(D15,Preisfaktoren!$B$22:$B$44,0),5),"")</f>
        <v/>
      </c>
      <c r="BL15" s="38" t="str">
        <f>IFERROR(INDEX(Biegeabzug!$A$4:$H$21,MATCH($BK15,Biegeabzug!$A$4:$A$21,0),MATCH(0,Biegeabzug!$A$4:$H$4,1)),"")</f>
        <v/>
      </c>
      <c r="BM15" s="38" t="str">
        <f>IFERROR(INDEX(Biegeabzug!$A$4:$H$21,MATCH($BK15,Biegeabzug!$A$4:$A$21,0),MATCH(90,Biegeabzug!$A$4:$H$4,1)),"")</f>
        <v/>
      </c>
      <c r="BN15" s="38" t="str">
        <f t="shared" si="18"/>
        <v/>
      </c>
    </row>
    <row r="16" spans="1:66">
      <c r="A16" s="30"/>
      <c r="B16" s="30"/>
      <c r="C16" s="30"/>
      <c r="D16" s="30"/>
      <c r="E16" s="65" t="s">
        <v>43</v>
      </c>
      <c r="F16" s="48" t="str">
        <f>IF(ISBLANK(D16),"",IF(E16="ja",[2]Übersicht!$C$7,"keine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142</v>
      </c>
      <c r="W16" s="101"/>
      <c r="Y16" s="32">
        <f t="shared" si="0"/>
        <v>0</v>
      </c>
      <c r="Z16" s="32">
        <f t="shared" si="1"/>
        <v>0</v>
      </c>
      <c r="AA16" s="43" t="str">
        <f t="shared" si="2"/>
        <v/>
      </c>
      <c r="AB16" s="43" t="e" vm="8">
        <f t="shared" si="3"/>
        <v>#VALUE!</v>
      </c>
      <c r="AC16" s="32">
        <f t="shared" si="4"/>
        <v>0</v>
      </c>
      <c r="AD16" s="32">
        <f t="shared" si="5"/>
        <v>0</v>
      </c>
      <c r="AE16" s="33" t="s">
        <v>143</v>
      </c>
      <c r="AF16" s="32" t="str">
        <f t="shared" si="6"/>
        <v/>
      </c>
      <c r="AG16" s="32">
        <f t="shared" si="7"/>
        <v>0</v>
      </c>
      <c r="AH16" s="32" t="e">
        <f t="shared" si="13"/>
        <v>#VALUE!</v>
      </c>
      <c r="AI16" s="32">
        <v>90</v>
      </c>
      <c r="AJ16" s="32"/>
      <c r="AK16" s="32"/>
      <c r="AL16" s="32"/>
      <c r="AM16" s="32"/>
      <c r="AN16" s="32">
        <v>4</v>
      </c>
      <c r="AO16" s="32">
        <v>3</v>
      </c>
      <c r="AP16" s="32">
        <v>2</v>
      </c>
      <c r="AQ16" s="32">
        <f t="shared" si="8"/>
        <v>0</v>
      </c>
      <c r="AR16" s="32">
        <f t="shared" si="9"/>
        <v>0</v>
      </c>
      <c r="AS16" s="32">
        <f t="shared" si="10"/>
        <v>0</v>
      </c>
      <c r="AT16" s="32">
        <f t="shared" si="11"/>
        <v>0</v>
      </c>
      <c r="AU16" s="32" t="str">
        <f t="shared" si="12"/>
        <v>keine</v>
      </c>
      <c r="AV16" s="32"/>
      <c r="AW16" s="32" t="b">
        <f t="shared" si="14"/>
        <v>0</v>
      </c>
      <c r="AX16" s="38"/>
      <c r="AY16" s="38"/>
      <c r="AZ16" s="38" t="b">
        <f t="shared" si="15"/>
        <v>0</v>
      </c>
      <c r="BA16" s="38" t="b">
        <f t="shared" si="16"/>
        <v>1</v>
      </c>
      <c r="BB16" s="38" t="b">
        <f t="shared" si="17"/>
        <v>1</v>
      </c>
      <c r="BC16" s="38"/>
      <c r="BD16" s="38"/>
      <c r="BE16" s="38"/>
      <c r="BF16" s="38"/>
      <c r="BG16" s="38"/>
      <c r="BH16" s="38"/>
      <c r="BI16" s="38"/>
      <c r="BJ16" s="38" t="str">
        <f>IFERROR(INDEX(Preisfaktoren!$B$22:$C$44,MATCH(D16,Preisfaktoren!$B$22:$B$44,0),2),"")</f>
        <v/>
      </c>
      <c r="BK16" s="38" t="str">
        <f>IFERROR(INDEX(Preisfaktoren!$B$22:$F$44,MATCH(D16,Preisfaktoren!$B$22:$B$44,0),5),"")</f>
        <v/>
      </c>
      <c r="BL16" s="38" t="str">
        <f>IFERROR(INDEX(Biegeabzug!$A$4:$H$21,MATCH($BK16,Biegeabzug!$A$4:$A$21,0),MATCH(0,Biegeabzug!$A$4:$H$4,1)),"")</f>
        <v/>
      </c>
      <c r="BM16" s="38" t="str">
        <f>IFERROR(INDEX(Biegeabzug!$A$4:$H$21,MATCH($BK16,Biegeabzug!$A$4:$A$21,0),MATCH(90,Biegeabzug!$A$4:$H$4,1)),"")</f>
        <v/>
      </c>
      <c r="BN16" s="38" t="str">
        <f t="shared" si="18"/>
        <v/>
      </c>
    </row>
    <row r="17" spans="1:66">
      <c r="A17" s="30"/>
      <c r="B17" s="30"/>
      <c r="C17" s="30"/>
      <c r="D17" s="30"/>
      <c r="E17" s="65" t="s">
        <v>43</v>
      </c>
      <c r="F17" s="48" t="str">
        <f>IF(ISBLANK(D17),"",IF(E17="ja",[2]Übersicht!$C$7,"keine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142</v>
      </c>
      <c r="W17" s="101"/>
      <c r="Y17" s="32">
        <f t="shared" si="0"/>
        <v>0</v>
      </c>
      <c r="Z17" s="32">
        <f t="shared" si="1"/>
        <v>0</v>
      </c>
      <c r="AA17" s="43" t="str">
        <f t="shared" si="2"/>
        <v/>
      </c>
      <c r="AB17" s="43" t="e" vm="8">
        <f t="shared" si="3"/>
        <v>#VALUE!</v>
      </c>
      <c r="AC17" s="32">
        <f t="shared" si="4"/>
        <v>0</v>
      </c>
      <c r="AD17" s="32">
        <f t="shared" si="5"/>
        <v>0</v>
      </c>
      <c r="AE17" s="33" t="s">
        <v>143</v>
      </c>
      <c r="AF17" s="32" t="str">
        <f t="shared" si="6"/>
        <v/>
      </c>
      <c r="AG17" s="32">
        <f t="shared" si="7"/>
        <v>0</v>
      </c>
      <c r="AH17" s="32" t="e">
        <f t="shared" si="13"/>
        <v>#VALUE!</v>
      </c>
      <c r="AI17" s="32">
        <v>90</v>
      </c>
      <c r="AJ17" s="32"/>
      <c r="AK17" s="32"/>
      <c r="AL17" s="32"/>
      <c r="AM17" s="32"/>
      <c r="AN17" s="32">
        <v>4</v>
      </c>
      <c r="AO17" s="32">
        <v>3</v>
      </c>
      <c r="AP17" s="32">
        <v>2</v>
      </c>
      <c r="AQ17" s="32">
        <f t="shared" si="8"/>
        <v>0</v>
      </c>
      <c r="AR17" s="32">
        <f t="shared" si="9"/>
        <v>0</v>
      </c>
      <c r="AS17" s="32">
        <f t="shared" si="10"/>
        <v>0</v>
      </c>
      <c r="AT17" s="32">
        <f t="shared" si="11"/>
        <v>0</v>
      </c>
      <c r="AU17" s="32" t="str">
        <f t="shared" si="12"/>
        <v>keine</v>
      </c>
      <c r="AV17" s="32"/>
      <c r="AW17" s="32" t="b">
        <f t="shared" si="14"/>
        <v>0</v>
      </c>
      <c r="AX17" s="38"/>
      <c r="AY17" s="38"/>
      <c r="AZ17" s="38" t="b">
        <f t="shared" si="15"/>
        <v>0</v>
      </c>
      <c r="BA17" s="38" t="b">
        <f t="shared" si="16"/>
        <v>1</v>
      </c>
      <c r="BB17" s="38" t="b">
        <f t="shared" si="17"/>
        <v>1</v>
      </c>
      <c r="BC17" s="38"/>
      <c r="BD17" s="38"/>
      <c r="BE17" s="38"/>
      <c r="BF17" s="38"/>
      <c r="BG17" s="38"/>
      <c r="BH17" s="38"/>
      <c r="BI17" s="38"/>
      <c r="BJ17" s="38" t="str">
        <f>IFERROR(INDEX(Preisfaktoren!$B$22:$C$44,MATCH(D17,Preisfaktoren!$B$22:$B$44,0),2),"")</f>
        <v/>
      </c>
      <c r="BK17" s="38" t="str">
        <f>IFERROR(INDEX(Preisfaktoren!$B$22:$F$44,MATCH(D17,Preisfaktoren!$B$22:$B$44,0),5),"")</f>
        <v/>
      </c>
      <c r="BL17" s="38" t="str">
        <f>IFERROR(INDEX(Biegeabzug!$A$4:$H$21,MATCH($BK17,Biegeabzug!$A$4:$A$21,0),MATCH(0,Biegeabzug!$A$4:$H$4,1)),"")</f>
        <v/>
      </c>
      <c r="BM17" s="38" t="str">
        <f>IFERROR(INDEX(Biegeabzug!$A$4:$H$21,MATCH($BK17,Biegeabzug!$A$4:$A$21,0),MATCH(90,Biegeabzug!$A$4:$H$4,1)),"")</f>
        <v/>
      </c>
      <c r="BN17" s="38" t="str">
        <f t="shared" si="18"/>
        <v/>
      </c>
    </row>
    <row r="18" spans="1:66">
      <c r="A18" s="30"/>
      <c r="B18" s="30"/>
      <c r="C18" s="30"/>
      <c r="D18" s="30"/>
      <c r="E18" s="65" t="s">
        <v>43</v>
      </c>
      <c r="F18" s="48" t="str">
        <f>IF(ISBLANK(D18),"",IF(E18="ja",[2]Übersicht!$C$7,"keine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142</v>
      </c>
      <c r="W18" s="101"/>
      <c r="Y18" s="32">
        <f t="shared" si="0"/>
        <v>0</v>
      </c>
      <c r="Z18" s="32">
        <f t="shared" si="1"/>
        <v>0</v>
      </c>
      <c r="AA18" s="43" t="str">
        <f t="shared" si="2"/>
        <v/>
      </c>
      <c r="AB18" s="43" t="e" vm="8">
        <f t="shared" si="3"/>
        <v>#VALUE!</v>
      </c>
      <c r="AC18" s="32">
        <f t="shared" si="4"/>
        <v>0</v>
      </c>
      <c r="AD18" s="32">
        <f t="shared" si="5"/>
        <v>0</v>
      </c>
      <c r="AE18" s="33" t="s">
        <v>143</v>
      </c>
      <c r="AF18" s="32" t="str">
        <f t="shared" si="6"/>
        <v/>
      </c>
      <c r="AG18" s="32">
        <f t="shared" si="7"/>
        <v>0</v>
      </c>
      <c r="AH18" s="32" t="e">
        <f t="shared" si="13"/>
        <v>#VALUE!</v>
      </c>
      <c r="AI18" s="32">
        <v>90</v>
      </c>
      <c r="AJ18" s="32"/>
      <c r="AK18" s="32"/>
      <c r="AL18" s="32"/>
      <c r="AM18" s="32"/>
      <c r="AN18" s="32">
        <v>4</v>
      </c>
      <c r="AO18" s="32">
        <v>3</v>
      </c>
      <c r="AP18" s="32">
        <v>2</v>
      </c>
      <c r="AQ18" s="32">
        <f t="shared" si="8"/>
        <v>0</v>
      </c>
      <c r="AR18" s="32">
        <f t="shared" si="9"/>
        <v>0</v>
      </c>
      <c r="AS18" s="32">
        <f t="shared" si="10"/>
        <v>0</v>
      </c>
      <c r="AT18" s="32">
        <f t="shared" si="11"/>
        <v>0</v>
      </c>
      <c r="AU18" s="32" t="str">
        <f t="shared" si="12"/>
        <v>keine</v>
      </c>
      <c r="AV18" s="32"/>
      <c r="AW18" s="32" t="b">
        <f t="shared" si="14"/>
        <v>0</v>
      </c>
      <c r="AX18" s="38"/>
      <c r="AY18" s="38"/>
      <c r="AZ18" s="38" t="b">
        <f t="shared" si="15"/>
        <v>0</v>
      </c>
      <c r="BA18" s="38" t="b">
        <f t="shared" si="16"/>
        <v>1</v>
      </c>
      <c r="BB18" s="38" t="b">
        <f t="shared" si="17"/>
        <v>1</v>
      </c>
      <c r="BC18" s="38"/>
      <c r="BD18" s="38"/>
      <c r="BE18" s="38"/>
      <c r="BF18" s="38"/>
      <c r="BG18" s="38"/>
      <c r="BH18" s="38"/>
      <c r="BI18" s="38"/>
      <c r="BJ18" s="38" t="str">
        <f>IFERROR(INDEX(Preisfaktoren!$B$22:$C$44,MATCH(D18,Preisfaktoren!$B$22:$B$44,0),2),"")</f>
        <v/>
      </c>
      <c r="BK18" s="38" t="str">
        <f>IFERROR(INDEX(Preisfaktoren!$B$22:$F$44,MATCH(D18,Preisfaktoren!$B$22:$B$44,0),5),"")</f>
        <v/>
      </c>
      <c r="BL18" s="38" t="str">
        <f>IFERROR(INDEX(Biegeabzug!$A$4:$H$21,MATCH($BK18,Biegeabzug!$A$4:$A$21,0),MATCH(0,Biegeabzug!$A$4:$H$4,1)),"")</f>
        <v/>
      </c>
      <c r="BM18" s="38" t="str">
        <f>IFERROR(INDEX(Biegeabzug!$A$4:$H$21,MATCH($BK18,Biegeabzug!$A$4:$A$21,0),MATCH(90,Biegeabzug!$A$4:$H$4,1)),"")</f>
        <v/>
      </c>
      <c r="BN18" s="38" t="str">
        <f t="shared" si="18"/>
        <v/>
      </c>
    </row>
    <row r="19" spans="1:66">
      <c r="A19" s="30"/>
      <c r="B19" s="30"/>
      <c r="C19" s="30"/>
      <c r="D19" s="30"/>
      <c r="E19" s="65" t="s">
        <v>43</v>
      </c>
      <c r="F19" s="48" t="str">
        <f>IF(ISBLANK(D19),"",IF(E19="ja",[2]Übersicht!$C$7,"keine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142</v>
      </c>
      <c r="W19" s="101"/>
      <c r="Y19" s="32">
        <f t="shared" si="0"/>
        <v>0</v>
      </c>
      <c r="Z19" s="32">
        <f t="shared" si="1"/>
        <v>0</v>
      </c>
      <c r="AA19" s="43" t="str">
        <f t="shared" si="2"/>
        <v/>
      </c>
      <c r="AB19" s="43" t="e" vm="8">
        <f t="shared" si="3"/>
        <v>#VALUE!</v>
      </c>
      <c r="AC19" s="32">
        <f t="shared" si="4"/>
        <v>0</v>
      </c>
      <c r="AD19" s="32">
        <f t="shared" si="5"/>
        <v>0</v>
      </c>
      <c r="AE19" s="33" t="s">
        <v>143</v>
      </c>
      <c r="AF19" s="32" t="str">
        <f t="shared" si="6"/>
        <v/>
      </c>
      <c r="AG19" s="32">
        <f t="shared" si="7"/>
        <v>0</v>
      </c>
      <c r="AH19" s="32" t="e">
        <f t="shared" si="13"/>
        <v>#VALUE!</v>
      </c>
      <c r="AI19" s="32">
        <v>90</v>
      </c>
      <c r="AJ19" s="32"/>
      <c r="AK19" s="32"/>
      <c r="AL19" s="32"/>
      <c r="AM19" s="32"/>
      <c r="AN19" s="32">
        <v>4</v>
      </c>
      <c r="AO19" s="32">
        <v>3</v>
      </c>
      <c r="AP19" s="32">
        <v>2</v>
      </c>
      <c r="AQ19" s="32">
        <f t="shared" si="8"/>
        <v>0</v>
      </c>
      <c r="AR19" s="32">
        <f t="shared" si="9"/>
        <v>0</v>
      </c>
      <c r="AS19" s="32">
        <f t="shared" si="10"/>
        <v>0</v>
      </c>
      <c r="AT19" s="32">
        <f t="shared" si="11"/>
        <v>0</v>
      </c>
      <c r="AU19" s="32" t="str">
        <f t="shared" si="12"/>
        <v>keine</v>
      </c>
      <c r="AV19" s="32"/>
      <c r="AW19" s="32" t="b">
        <f t="shared" si="14"/>
        <v>0</v>
      </c>
      <c r="AX19" s="38"/>
      <c r="AY19" s="38"/>
      <c r="AZ19" s="38" t="b">
        <f t="shared" si="15"/>
        <v>0</v>
      </c>
      <c r="BA19" s="38" t="b">
        <f t="shared" si="16"/>
        <v>1</v>
      </c>
      <c r="BB19" s="38" t="b">
        <f t="shared" si="17"/>
        <v>1</v>
      </c>
      <c r="BC19" s="38"/>
      <c r="BD19" s="38"/>
      <c r="BE19" s="38"/>
      <c r="BF19" s="38"/>
      <c r="BG19" s="38"/>
      <c r="BH19" s="38"/>
      <c r="BI19" s="38"/>
      <c r="BJ19" s="38" t="str">
        <f>IFERROR(INDEX(Preisfaktoren!$B$22:$C$44,MATCH(D19,Preisfaktoren!$B$22:$B$44,0),2),"")</f>
        <v/>
      </c>
      <c r="BK19" s="38" t="str">
        <f>IFERROR(INDEX(Preisfaktoren!$B$22:$F$44,MATCH(D19,Preisfaktoren!$B$22:$B$44,0),5),"")</f>
        <v/>
      </c>
      <c r="BL19" s="38" t="str">
        <f>IFERROR(INDEX(Biegeabzug!$A$4:$H$21,MATCH($BK19,Biegeabzug!$A$4:$A$21,0),MATCH(0,Biegeabzug!$A$4:$H$4,1)),"")</f>
        <v/>
      </c>
      <c r="BM19" s="38" t="str">
        <f>IFERROR(INDEX(Biegeabzug!$A$4:$H$21,MATCH($BK19,Biegeabzug!$A$4:$A$21,0),MATCH(90,Biegeabzug!$A$4:$H$4,1)),"")</f>
        <v/>
      </c>
      <c r="BN19" s="38" t="str">
        <f t="shared" si="18"/>
        <v/>
      </c>
    </row>
    <row r="20" spans="1:66">
      <c r="A20" s="30"/>
      <c r="B20" s="30"/>
      <c r="C20" s="30"/>
      <c r="D20" s="30"/>
      <c r="E20" s="65" t="s">
        <v>43</v>
      </c>
      <c r="F20" s="48" t="str">
        <f>IF(ISBLANK(D20),"",IF(E20="ja",[2]Übersicht!$C$7,"keine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142</v>
      </c>
      <c r="W20" s="101"/>
      <c r="Y20" s="32">
        <f t="shared" si="0"/>
        <v>0</v>
      </c>
      <c r="Z20" s="32">
        <f t="shared" si="1"/>
        <v>0</v>
      </c>
      <c r="AA20" s="43" t="str">
        <f t="shared" si="2"/>
        <v/>
      </c>
      <c r="AB20" s="43" t="e" vm="8">
        <f t="shared" si="3"/>
        <v>#VALUE!</v>
      </c>
      <c r="AC20" s="32">
        <f t="shared" si="4"/>
        <v>0</v>
      </c>
      <c r="AD20" s="32">
        <f t="shared" si="5"/>
        <v>0</v>
      </c>
      <c r="AE20" s="33" t="s">
        <v>143</v>
      </c>
      <c r="AF20" s="32" t="str">
        <f t="shared" si="6"/>
        <v/>
      </c>
      <c r="AG20" s="32">
        <f t="shared" si="7"/>
        <v>0</v>
      </c>
      <c r="AH20" s="32" t="e">
        <f t="shared" si="13"/>
        <v>#VALUE!</v>
      </c>
      <c r="AI20" s="32">
        <v>90</v>
      </c>
      <c r="AJ20" s="32"/>
      <c r="AK20" s="32"/>
      <c r="AL20" s="32"/>
      <c r="AM20" s="32"/>
      <c r="AN20" s="32">
        <v>4</v>
      </c>
      <c r="AO20" s="32">
        <v>3</v>
      </c>
      <c r="AP20" s="32">
        <v>2</v>
      </c>
      <c r="AQ20" s="32">
        <f t="shared" si="8"/>
        <v>0</v>
      </c>
      <c r="AR20" s="32">
        <f t="shared" si="9"/>
        <v>0</v>
      </c>
      <c r="AS20" s="32">
        <f t="shared" si="10"/>
        <v>0</v>
      </c>
      <c r="AT20" s="32">
        <f t="shared" si="11"/>
        <v>0</v>
      </c>
      <c r="AU20" s="32" t="str">
        <f t="shared" si="12"/>
        <v>keine</v>
      </c>
      <c r="AV20" s="32"/>
      <c r="AW20" s="32" t="b">
        <f t="shared" si="14"/>
        <v>0</v>
      </c>
      <c r="AX20" s="38"/>
      <c r="AY20" s="38"/>
      <c r="AZ20" s="38" t="b">
        <f t="shared" si="15"/>
        <v>0</v>
      </c>
      <c r="BA20" s="38" t="b">
        <f t="shared" si="16"/>
        <v>1</v>
      </c>
      <c r="BB20" s="38" t="b">
        <f t="shared" si="17"/>
        <v>1</v>
      </c>
      <c r="BC20" s="38"/>
      <c r="BD20" s="38"/>
      <c r="BE20" s="38"/>
      <c r="BF20" s="38"/>
      <c r="BG20" s="38"/>
      <c r="BH20" s="38"/>
      <c r="BI20" s="38"/>
      <c r="BJ20" s="38" t="str">
        <f>IFERROR(INDEX(Preisfaktoren!$B$22:$C$44,MATCH(D20,Preisfaktoren!$B$22:$B$44,0),2),"")</f>
        <v/>
      </c>
      <c r="BK20" s="38" t="str">
        <f>IFERROR(INDEX(Preisfaktoren!$B$22:$F$44,MATCH(D20,Preisfaktoren!$B$22:$B$44,0),5),"")</f>
        <v/>
      </c>
      <c r="BL20" s="38" t="str">
        <f>IFERROR(INDEX(Biegeabzug!$A$4:$H$21,MATCH($BK20,Biegeabzug!$A$4:$A$21,0),MATCH(0,Biegeabzug!$A$4:$H$4,1)),"")</f>
        <v/>
      </c>
      <c r="BM20" s="38" t="str">
        <f>IFERROR(INDEX(Biegeabzug!$A$4:$H$21,MATCH($BK20,Biegeabzug!$A$4:$A$21,0),MATCH(90,Biegeabzug!$A$4:$H$4,1)),"")</f>
        <v/>
      </c>
      <c r="BN20" s="38" t="str">
        <f t="shared" si="18"/>
        <v/>
      </c>
    </row>
    <row r="21" spans="1:66">
      <c r="A21" s="30"/>
      <c r="B21" s="30"/>
      <c r="C21" s="30"/>
      <c r="D21" s="30"/>
      <c r="E21" s="65" t="s">
        <v>43</v>
      </c>
      <c r="F21" s="48" t="str">
        <f>IF(ISBLANK(D21),"",IF(E21="ja",[2]Übersicht!$C$7,"keine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142</v>
      </c>
      <c r="W21" s="101"/>
      <c r="Y21" s="32">
        <f t="shared" si="0"/>
        <v>0</v>
      </c>
      <c r="Z21" s="32">
        <f t="shared" si="1"/>
        <v>0</v>
      </c>
      <c r="AA21" s="43" t="str">
        <f t="shared" si="2"/>
        <v/>
      </c>
      <c r="AB21" s="43" t="e" vm="8">
        <f t="shared" si="3"/>
        <v>#VALUE!</v>
      </c>
      <c r="AC21" s="32">
        <f t="shared" si="4"/>
        <v>0</v>
      </c>
      <c r="AD21" s="32">
        <f t="shared" si="5"/>
        <v>0</v>
      </c>
      <c r="AE21" s="33" t="s">
        <v>143</v>
      </c>
      <c r="AF21" s="32" t="str">
        <f t="shared" si="6"/>
        <v/>
      </c>
      <c r="AG21" s="32">
        <f t="shared" si="7"/>
        <v>0</v>
      </c>
      <c r="AH21" s="32" t="e">
        <f t="shared" si="13"/>
        <v>#VALUE!</v>
      </c>
      <c r="AI21" s="32">
        <v>90</v>
      </c>
      <c r="AJ21" s="32"/>
      <c r="AK21" s="32"/>
      <c r="AL21" s="32"/>
      <c r="AM21" s="32"/>
      <c r="AN21" s="32">
        <v>4</v>
      </c>
      <c r="AO21" s="32">
        <v>3</v>
      </c>
      <c r="AP21" s="32">
        <v>2</v>
      </c>
      <c r="AQ21" s="32">
        <f t="shared" si="8"/>
        <v>0</v>
      </c>
      <c r="AR21" s="32">
        <f t="shared" si="9"/>
        <v>0</v>
      </c>
      <c r="AS21" s="32">
        <f t="shared" si="10"/>
        <v>0</v>
      </c>
      <c r="AT21" s="32">
        <f t="shared" si="11"/>
        <v>0</v>
      </c>
      <c r="AU21" s="32" t="str">
        <f t="shared" si="12"/>
        <v>keine</v>
      </c>
      <c r="AV21" s="32"/>
      <c r="AW21" s="32" t="b">
        <f t="shared" si="14"/>
        <v>0</v>
      </c>
      <c r="AX21" s="38"/>
      <c r="AY21" s="38"/>
      <c r="AZ21" s="38" t="b">
        <f t="shared" si="15"/>
        <v>0</v>
      </c>
      <c r="BA21" s="38" t="b">
        <f t="shared" si="16"/>
        <v>1</v>
      </c>
      <c r="BB21" s="38" t="b">
        <f t="shared" si="17"/>
        <v>1</v>
      </c>
      <c r="BC21" s="38"/>
      <c r="BD21" s="38"/>
      <c r="BE21" s="38"/>
      <c r="BF21" s="38"/>
      <c r="BG21" s="38"/>
      <c r="BH21" s="38"/>
      <c r="BI21" s="38"/>
      <c r="BJ21" s="38" t="str">
        <f>IFERROR(INDEX(Preisfaktoren!$B$22:$C$44,MATCH(D21,Preisfaktoren!$B$22:$B$44,0),2),"")</f>
        <v/>
      </c>
      <c r="BK21" s="38" t="str">
        <f>IFERROR(INDEX(Preisfaktoren!$B$22:$F$44,MATCH(D21,Preisfaktoren!$B$22:$B$44,0),5),"")</f>
        <v/>
      </c>
      <c r="BL21" s="38" t="str">
        <f>IFERROR(INDEX(Biegeabzug!$A$4:$H$21,MATCH($BK21,Biegeabzug!$A$4:$A$21,0),MATCH(0,Biegeabzug!$A$4:$H$4,1)),"")</f>
        <v/>
      </c>
      <c r="BM21" s="38" t="str">
        <f>IFERROR(INDEX(Biegeabzug!$A$4:$H$21,MATCH($BK21,Biegeabzug!$A$4:$A$21,0),MATCH(90,Biegeabzug!$A$4:$H$4,1)),"")</f>
        <v/>
      </c>
      <c r="BN21" s="38" t="str">
        <f t="shared" si="18"/>
        <v/>
      </c>
    </row>
    <row r="22" spans="1:66">
      <c r="A22" s="30"/>
      <c r="B22" s="30"/>
      <c r="C22" s="30"/>
      <c r="D22" s="30"/>
      <c r="E22" s="65" t="s">
        <v>43</v>
      </c>
      <c r="F22" s="48" t="str">
        <f>IF(ISBLANK(D22),"",IF(E22="ja",[2]Übersicht!$C$7,"keine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142</v>
      </c>
      <c r="W22" s="101"/>
      <c r="Y22" s="32">
        <f t="shared" si="0"/>
        <v>0</v>
      </c>
      <c r="Z22" s="32">
        <f t="shared" si="1"/>
        <v>0</v>
      </c>
      <c r="AA22" s="43" t="str">
        <f t="shared" si="2"/>
        <v/>
      </c>
      <c r="AB22" s="43" t="e" vm="8">
        <f t="shared" si="3"/>
        <v>#VALUE!</v>
      </c>
      <c r="AC22" s="32">
        <f t="shared" si="4"/>
        <v>0</v>
      </c>
      <c r="AD22" s="32">
        <f t="shared" si="5"/>
        <v>0</v>
      </c>
      <c r="AE22" s="33" t="s">
        <v>143</v>
      </c>
      <c r="AF22" s="32" t="str">
        <f t="shared" si="6"/>
        <v/>
      </c>
      <c r="AG22" s="32">
        <f t="shared" si="7"/>
        <v>0</v>
      </c>
      <c r="AH22" s="32" t="e">
        <f t="shared" si="13"/>
        <v>#VALUE!</v>
      </c>
      <c r="AI22" s="32">
        <v>90</v>
      </c>
      <c r="AJ22" s="32"/>
      <c r="AK22" s="32"/>
      <c r="AL22" s="32"/>
      <c r="AM22" s="32"/>
      <c r="AN22" s="32">
        <v>4</v>
      </c>
      <c r="AO22" s="32">
        <v>3</v>
      </c>
      <c r="AP22" s="32">
        <v>2</v>
      </c>
      <c r="AQ22" s="32">
        <f t="shared" si="8"/>
        <v>0</v>
      </c>
      <c r="AR22" s="32">
        <f t="shared" si="9"/>
        <v>0</v>
      </c>
      <c r="AS22" s="32">
        <f t="shared" si="10"/>
        <v>0</v>
      </c>
      <c r="AT22" s="32">
        <f t="shared" si="11"/>
        <v>0</v>
      </c>
      <c r="AU22" s="32" t="str">
        <f t="shared" si="12"/>
        <v>keine</v>
      </c>
      <c r="AV22" s="32"/>
      <c r="AW22" s="32" t="b">
        <f t="shared" si="14"/>
        <v>0</v>
      </c>
      <c r="AX22" s="38"/>
      <c r="AY22" s="38"/>
      <c r="AZ22" s="38" t="b">
        <f t="shared" si="15"/>
        <v>0</v>
      </c>
      <c r="BA22" s="38" t="b">
        <f t="shared" si="16"/>
        <v>1</v>
      </c>
      <c r="BB22" s="38" t="b">
        <f t="shared" si="17"/>
        <v>1</v>
      </c>
      <c r="BC22" s="38"/>
      <c r="BD22" s="38"/>
      <c r="BE22" s="38"/>
      <c r="BF22" s="38"/>
      <c r="BG22" s="38"/>
      <c r="BH22" s="38"/>
      <c r="BI22" s="38"/>
      <c r="BJ22" s="38" t="str">
        <f>IFERROR(INDEX(Preisfaktoren!$B$22:$C$44,MATCH(D22,Preisfaktoren!$B$22:$B$44,0),2),"")</f>
        <v/>
      </c>
      <c r="BK22" s="38" t="str">
        <f>IFERROR(INDEX(Preisfaktoren!$B$22:$F$44,MATCH(D22,Preisfaktoren!$B$22:$B$44,0),5),"")</f>
        <v/>
      </c>
      <c r="BL22" s="38" t="str">
        <f>IFERROR(INDEX(Biegeabzug!$A$4:$H$21,MATCH($BK22,Biegeabzug!$A$4:$A$21,0),MATCH(0,Biegeabzug!$A$4:$H$4,1)),"")</f>
        <v/>
      </c>
      <c r="BM22" s="38" t="str">
        <f>IFERROR(INDEX(Biegeabzug!$A$4:$H$21,MATCH($BK22,Biegeabzug!$A$4:$A$21,0),MATCH(90,Biegeabzug!$A$4:$H$4,1)),"")</f>
        <v/>
      </c>
      <c r="BN22" s="38" t="str">
        <f t="shared" si="18"/>
        <v/>
      </c>
    </row>
    <row r="23" spans="1:66">
      <c r="A23" s="30"/>
      <c r="B23" s="30"/>
      <c r="C23" s="30"/>
      <c r="D23" s="30"/>
      <c r="E23" s="65" t="s">
        <v>43</v>
      </c>
      <c r="F23" s="48" t="str">
        <f>IF(ISBLANK(D23),"",IF(E23="ja",[2]Übersicht!$C$7,"keine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142</v>
      </c>
      <c r="W23" s="101"/>
      <c r="Y23" s="32">
        <f t="shared" si="0"/>
        <v>0</v>
      </c>
      <c r="Z23" s="32">
        <f t="shared" si="1"/>
        <v>0</v>
      </c>
      <c r="AA23" s="43" t="str">
        <f t="shared" si="2"/>
        <v/>
      </c>
      <c r="AB23" s="43" t="e" vm="8">
        <f t="shared" si="3"/>
        <v>#VALUE!</v>
      </c>
      <c r="AC23" s="32">
        <f t="shared" si="4"/>
        <v>0</v>
      </c>
      <c r="AD23" s="32">
        <f t="shared" si="5"/>
        <v>0</v>
      </c>
      <c r="AE23" s="33" t="s">
        <v>143</v>
      </c>
      <c r="AF23" s="32" t="str">
        <f t="shared" si="6"/>
        <v/>
      </c>
      <c r="AG23" s="32">
        <f t="shared" si="7"/>
        <v>0</v>
      </c>
      <c r="AH23" s="32" t="e">
        <f t="shared" si="13"/>
        <v>#VALUE!</v>
      </c>
      <c r="AI23" s="32">
        <v>90</v>
      </c>
      <c r="AJ23" s="32"/>
      <c r="AK23" s="32"/>
      <c r="AL23" s="32"/>
      <c r="AM23" s="32"/>
      <c r="AN23" s="32">
        <v>4</v>
      </c>
      <c r="AO23" s="32">
        <v>3</v>
      </c>
      <c r="AP23" s="32">
        <v>2</v>
      </c>
      <c r="AQ23" s="32">
        <f t="shared" si="8"/>
        <v>0</v>
      </c>
      <c r="AR23" s="32">
        <f t="shared" si="9"/>
        <v>0</v>
      </c>
      <c r="AS23" s="32">
        <f t="shared" si="10"/>
        <v>0</v>
      </c>
      <c r="AT23" s="32">
        <f t="shared" si="11"/>
        <v>0</v>
      </c>
      <c r="AU23" s="32" t="str">
        <f t="shared" si="12"/>
        <v>keine</v>
      </c>
      <c r="AV23" s="32"/>
      <c r="AW23" s="32" t="b">
        <f t="shared" si="14"/>
        <v>0</v>
      </c>
      <c r="AX23" s="38"/>
      <c r="AY23" s="38"/>
      <c r="AZ23" s="38" t="b">
        <f t="shared" si="15"/>
        <v>0</v>
      </c>
      <c r="BA23" s="38" t="b">
        <f t="shared" si="16"/>
        <v>1</v>
      </c>
      <c r="BB23" s="38" t="b">
        <f t="shared" si="17"/>
        <v>1</v>
      </c>
      <c r="BC23" s="38"/>
      <c r="BD23" s="38"/>
      <c r="BE23" s="38"/>
      <c r="BF23" s="38"/>
      <c r="BG23" s="38"/>
      <c r="BH23" s="38"/>
      <c r="BI23" s="38"/>
      <c r="BJ23" s="38" t="str">
        <f>IFERROR(INDEX(Preisfaktoren!$B$22:$C$44,MATCH(D23,Preisfaktoren!$B$22:$B$44,0),2),"")</f>
        <v/>
      </c>
      <c r="BK23" s="38" t="str">
        <f>IFERROR(INDEX(Preisfaktoren!$B$22:$F$44,MATCH(D23,Preisfaktoren!$B$22:$B$44,0),5),"")</f>
        <v/>
      </c>
      <c r="BL23" s="38" t="str">
        <f>IFERROR(INDEX(Biegeabzug!$A$4:$H$21,MATCH($BK23,Biegeabzug!$A$4:$A$21,0),MATCH(0,Biegeabzug!$A$4:$H$4,1)),"")</f>
        <v/>
      </c>
      <c r="BM23" s="38" t="str">
        <f>IFERROR(INDEX(Biegeabzug!$A$4:$H$21,MATCH($BK23,Biegeabzug!$A$4:$A$21,0),MATCH(90,Biegeabzug!$A$4:$H$4,1)),"")</f>
        <v/>
      </c>
      <c r="BN23" s="38" t="str">
        <f t="shared" si="18"/>
        <v/>
      </c>
    </row>
    <row r="24" spans="1:66">
      <c r="A24" s="30"/>
      <c r="B24" s="30"/>
      <c r="C24" s="30"/>
      <c r="D24" s="30"/>
      <c r="E24" s="65" t="s">
        <v>43</v>
      </c>
      <c r="F24" s="48" t="str">
        <f>IF(ISBLANK(D24),"",IF(E24="ja",[2]Übersicht!$C$7,"keine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142</v>
      </c>
      <c r="W24" s="101"/>
      <c r="Y24" s="32">
        <f t="shared" si="0"/>
        <v>0</v>
      </c>
      <c r="Z24" s="32">
        <f t="shared" si="1"/>
        <v>0</v>
      </c>
      <c r="AA24" s="43" t="str">
        <f t="shared" si="2"/>
        <v/>
      </c>
      <c r="AB24" s="43" t="e" vm="8">
        <f t="shared" si="3"/>
        <v>#VALUE!</v>
      </c>
      <c r="AC24" s="32">
        <f t="shared" si="4"/>
        <v>0</v>
      </c>
      <c r="AD24" s="32">
        <f t="shared" si="5"/>
        <v>0</v>
      </c>
      <c r="AE24" s="33" t="s">
        <v>143</v>
      </c>
      <c r="AF24" s="32" t="str">
        <f t="shared" si="6"/>
        <v/>
      </c>
      <c r="AG24" s="32">
        <f t="shared" si="7"/>
        <v>0</v>
      </c>
      <c r="AH24" s="32" t="e">
        <f t="shared" si="13"/>
        <v>#VALUE!</v>
      </c>
      <c r="AI24" s="32">
        <v>90</v>
      </c>
      <c r="AJ24" s="32"/>
      <c r="AK24" s="32"/>
      <c r="AL24" s="32"/>
      <c r="AM24" s="32"/>
      <c r="AN24" s="32">
        <v>4</v>
      </c>
      <c r="AO24" s="32">
        <v>3</v>
      </c>
      <c r="AP24" s="32">
        <v>2</v>
      </c>
      <c r="AQ24" s="32">
        <f t="shared" si="8"/>
        <v>0</v>
      </c>
      <c r="AR24" s="32">
        <f t="shared" si="9"/>
        <v>0</v>
      </c>
      <c r="AS24" s="32">
        <f t="shared" si="10"/>
        <v>0</v>
      </c>
      <c r="AT24" s="32">
        <f t="shared" si="11"/>
        <v>0</v>
      </c>
      <c r="AU24" s="32" t="str">
        <f t="shared" si="12"/>
        <v>keine</v>
      </c>
      <c r="AV24" s="32"/>
      <c r="AW24" s="32" t="b">
        <f t="shared" si="14"/>
        <v>0</v>
      </c>
      <c r="AX24" s="38"/>
      <c r="AY24" s="38"/>
      <c r="AZ24" s="38" t="b">
        <f t="shared" si="15"/>
        <v>0</v>
      </c>
      <c r="BA24" s="38" t="b">
        <f t="shared" si="16"/>
        <v>1</v>
      </c>
      <c r="BB24" s="38" t="b">
        <f t="shared" si="17"/>
        <v>1</v>
      </c>
      <c r="BC24" s="38"/>
      <c r="BD24" s="38"/>
      <c r="BE24" s="38"/>
      <c r="BF24" s="38"/>
      <c r="BG24" s="38"/>
      <c r="BH24" s="38"/>
      <c r="BI24" s="38"/>
      <c r="BJ24" s="38" t="str">
        <f>IFERROR(INDEX(Preisfaktoren!$B$22:$C$44,MATCH(D24,Preisfaktoren!$B$22:$B$44,0),2),"")</f>
        <v/>
      </c>
      <c r="BK24" s="38" t="str">
        <f>IFERROR(INDEX(Preisfaktoren!$B$22:$F$44,MATCH(D24,Preisfaktoren!$B$22:$B$44,0),5),"")</f>
        <v/>
      </c>
      <c r="BL24" s="38" t="str">
        <f>IFERROR(INDEX(Biegeabzug!$A$4:$H$21,MATCH($BK24,Biegeabzug!$A$4:$A$21,0),MATCH(0,Biegeabzug!$A$4:$H$4,1)),"")</f>
        <v/>
      </c>
      <c r="BM24" s="38" t="str">
        <f>IFERROR(INDEX(Biegeabzug!$A$4:$H$21,MATCH($BK24,Biegeabzug!$A$4:$A$21,0),MATCH(90,Biegeabzug!$A$4:$H$4,1)),"")</f>
        <v/>
      </c>
      <c r="BN24" s="38" t="str">
        <f t="shared" si="18"/>
        <v/>
      </c>
    </row>
    <row r="25" spans="1:66">
      <c r="A25" s="30"/>
      <c r="B25" s="30"/>
      <c r="C25" s="30"/>
      <c r="D25" s="30"/>
      <c r="E25" s="65" t="s">
        <v>43</v>
      </c>
      <c r="F25" s="48" t="str">
        <f>IF(ISBLANK(D25),"",IF(E25="ja",[2]Übersicht!$C$7,"keine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142</v>
      </c>
      <c r="W25" s="101"/>
      <c r="Y25" s="32">
        <f t="shared" si="0"/>
        <v>0</v>
      </c>
      <c r="Z25" s="32">
        <f t="shared" si="1"/>
        <v>0</v>
      </c>
      <c r="AA25" s="43" t="str">
        <f t="shared" si="2"/>
        <v/>
      </c>
      <c r="AB25" s="43" t="e" vm="8">
        <f t="shared" si="3"/>
        <v>#VALUE!</v>
      </c>
      <c r="AC25" s="32">
        <f t="shared" si="4"/>
        <v>0</v>
      </c>
      <c r="AD25" s="32">
        <f t="shared" si="5"/>
        <v>0</v>
      </c>
      <c r="AE25" s="33" t="s">
        <v>143</v>
      </c>
      <c r="AF25" s="32" t="str">
        <f t="shared" si="6"/>
        <v/>
      </c>
      <c r="AG25" s="32">
        <f t="shared" si="7"/>
        <v>0</v>
      </c>
      <c r="AH25" s="32" t="e">
        <f t="shared" si="13"/>
        <v>#VALUE!</v>
      </c>
      <c r="AI25" s="32">
        <v>90</v>
      </c>
      <c r="AJ25" s="32"/>
      <c r="AK25" s="32"/>
      <c r="AL25" s="32"/>
      <c r="AM25" s="32"/>
      <c r="AN25" s="32">
        <v>4</v>
      </c>
      <c r="AO25" s="32">
        <v>3</v>
      </c>
      <c r="AP25" s="32">
        <v>2</v>
      </c>
      <c r="AQ25" s="32">
        <f t="shared" si="8"/>
        <v>0</v>
      </c>
      <c r="AR25" s="32">
        <f t="shared" si="9"/>
        <v>0</v>
      </c>
      <c r="AS25" s="32">
        <f t="shared" si="10"/>
        <v>0</v>
      </c>
      <c r="AT25" s="32">
        <f t="shared" si="11"/>
        <v>0</v>
      </c>
      <c r="AU25" s="32" t="str">
        <f t="shared" si="12"/>
        <v>keine</v>
      </c>
      <c r="AV25" s="32"/>
      <c r="AW25" s="32" t="b">
        <f t="shared" si="14"/>
        <v>0</v>
      </c>
      <c r="AX25" s="38"/>
      <c r="AY25" s="38"/>
      <c r="AZ25" s="38" t="b">
        <f t="shared" si="15"/>
        <v>0</v>
      </c>
      <c r="BA25" s="38" t="b">
        <f t="shared" si="16"/>
        <v>1</v>
      </c>
      <c r="BB25" s="38" t="b">
        <f t="shared" si="17"/>
        <v>1</v>
      </c>
      <c r="BC25" s="38"/>
      <c r="BD25" s="38"/>
      <c r="BE25" s="38"/>
      <c r="BF25" s="38"/>
      <c r="BG25" s="38"/>
      <c r="BH25" s="38"/>
      <c r="BI25" s="38"/>
      <c r="BJ25" s="38" t="str">
        <f>IFERROR(INDEX(Preisfaktoren!$B$22:$C$44,MATCH(D25,Preisfaktoren!$B$22:$B$44,0),2),"")</f>
        <v/>
      </c>
      <c r="BK25" s="38" t="str">
        <f>IFERROR(INDEX(Preisfaktoren!$B$22:$F$44,MATCH(D25,Preisfaktoren!$B$22:$B$44,0),5),"")</f>
        <v/>
      </c>
      <c r="BL25" s="38" t="str">
        <f>IFERROR(INDEX(Biegeabzug!$A$4:$H$21,MATCH($BK25,Biegeabzug!$A$4:$A$21,0),MATCH(0,Biegeabzug!$A$4:$H$4,1)),"")</f>
        <v/>
      </c>
      <c r="BM25" s="38" t="str">
        <f>IFERROR(INDEX(Biegeabzug!$A$4:$H$21,MATCH($BK25,Biegeabzug!$A$4:$A$21,0),MATCH(90,Biegeabzug!$A$4:$H$4,1)),"")</f>
        <v/>
      </c>
      <c r="BN25" s="38" t="str">
        <f t="shared" si="18"/>
        <v/>
      </c>
    </row>
  </sheetData>
  <sheetProtection sheet="1" objects="1" scenarios="1"/>
  <mergeCells count="4">
    <mergeCell ref="Q2:AB2"/>
    <mergeCell ref="A3:D3"/>
    <mergeCell ref="C2:D2"/>
    <mergeCell ref="R4:T4"/>
  </mergeCells>
  <conditionalFormatting sqref="V6:V25">
    <cfRule type="expression" dxfId="31" priority="1">
      <formula>NOT($BN6)</formula>
    </cfRule>
  </conditionalFormatting>
  <conditionalFormatting sqref="AE6:AE25">
    <cfRule type="expression" dxfId="30" priority="2">
      <formula>AD6&lt;&gt;#REF!</formula>
    </cfRule>
  </conditionalFormatting>
  <dataValidations count="11">
    <dataValidation type="list" allowBlank="1" showInputMessage="1" showErrorMessage="1" sqref="AE6:AE25" xr:uid="{05E66C6C-2FD5-49FB-A307-0C30D0554C6F}">
      <formula1>"einseitig,zweiseitig"</formula1>
    </dataValidation>
    <dataValidation type="custom" allowBlank="1" showInputMessage="1" showErrorMessage="1" errorTitle="Breite B3 zu klein" error="Die Breite B3 muss gleich gross oder grösser sein als Breite B1." sqref="J6:J25" xr:uid="{48B19AED-EB61-4ADB-B0E3-510F3B27B5CE}">
      <formula1>BB6</formula1>
    </dataValidation>
    <dataValidation allowBlank="1" sqref="F6:F25" xr:uid="{11218744-F014-4BA5-8D68-17C463C89C95}"/>
    <dataValidation type="custom" allowBlank="1" showInputMessage="1" showErrorMessage="1" errorTitle="Breite B2 zu klein" error="Die Breite B2 muss gleich gross oder grösser sein als B1." sqref="I6:I25" xr:uid="{704D8912-04CC-4D55-8486-425355D275A9}">
      <formula1>BA6</formula1>
    </dataValidation>
    <dataValidation allowBlank="1" showErrorMessage="1" errorTitle="Materialstärke zu klein" error="Für Bolzen muss das Material mindestens 2mm stark sein, sonst sieht man Abdrücke auf der Gegenseite." sqref="BN6:BN25" xr:uid="{921B080A-858A-4DD9-A772-BA37873D4F8C}"/>
    <dataValidation type="custom" allowBlank="1" showInputMessage="1" showErrorMessage="1" errorTitle="Höhe H zu grosse" error="Die Höhe H darf maximal 1200mm betragen." sqref="G6:G25" xr:uid="{9165669D-101C-43DD-BE80-FAEE1B1441B0}">
      <formula1>AY6</formula1>
    </dataValidation>
    <dataValidation type="custom" allowBlank="1" showInputMessage="1" showErrorMessage="1" errorTitle="Breite B1 zu schmal" error="Die Breite B1 muss mindestens 14mm sein." sqref="H6:H25" xr:uid="{26467325-F0D7-462C-A8D3-8718CC612F25}">
      <formula1>AZ6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3E7295BC-D653-40C5-B92C-8E166F7949F8}">
      <formula1>"Ja,Nein"</formula1>
    </dataValidation>
    <dataValidation type="list" allowBlank="1" showInputMessage="1" showErrorMessage="1" sqref="D6:D25" xr:uid="{816B5EC7-4C45-4020-82F3-2FA7DD531B15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9BE0E14C-1DD5-4802-A90C-086CE5FAF13B}"/>
    <dataValidation type="list" allowBlank="1" sqref="E6:E25" xr:uid="{2284A184-42F7-4B89-9046-679D025DB329}">
      <formula1>"ja,nein"</formula1>
    </dataValidation>
  </dataValidations>
  <hyperlinks>
    <hyperlink ref="F1" location="'Sélection du type'!A1" display="zurück zu Typenauswahl" xr:uid="{71B6EFD8-9173-4D47-9B29-04A8D75C77C2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EBB45-5B19-4AEE-9F7E-730B5D5CA7A0}">
  <dimension ref="A1:BO25"/>
  <sheetViews>
    <sheetView workbookViewId="0">
      <selection activeCell="F1" sqref="F1"/>
    </sheetView>
  </sheetViews>
  <sheetFormatPr baseColWidth="10" defaultColWidth="11.3828125" defaultRowHeight="12.45" outlineLevelCol="1"/>
  <cols>
    <col min="1" max="2" width="11.3828125" customWidth="1"/>
    <col min="3" max="3" width="37.69140625" customWidth="1"/>
    <col min="4" max="4" width="28.69140625" bestFit="1" customWidth="1"/>
    <col min="5" max="5" width="20.15234375" bestFit="1" customWidth="1"/>
    <col min="6" max="6" width="36.3828125" customWidth="1"/>
    <col min="11" max="12" width="11.3828125" hidden="1" customWidth="1"/>
    <col min="13" max="13" width="11.3828125" customWidth="1"/>
    <col min="14" max="14" width="11.3828125" hidden="1" customWidth="1"/>
    <col min="15" max="15" width="33.15234375" hidden="1" customWidth="1"/>
    <col min="16" max="16" width="12.84375" hidden="1" customWidth="1"/>
    <col min="17" max="17" width="30.84375" hidden="1" customWidth="1"/>
    <col min="18" max="18" width="11.3046875" bestFit="1" customWidth="1"/>
    <col min="19" max="19" width="14.69140625" bestFit="1" customWidth="1"/>
    <col min="20" max="20" width="7.84375" bestFit="1" customWidth="1"/>
    <col min="21" max="22" width="11.3828125" hidden="1" customWidth="1"/>
    <col min="23" max="23" width="31.3828125" customWidth="1"/>
    <col min="24" max="24" width="11.3828125" customWidth="1"/>
    <col min="25" max="26" width="11.3828125" hidden="1" customWidth="1" outlineLevel="1"/>
    <col min="27" max="27" width="18.3046875" hidden="1" customWidth="1" outlineLevel="1"/>
    <col min="28" max="28" width="20" hidden="1" customWidth="1" outlineLevel="1"/>
    <col min="29" max="32" width="11.3828125" hidden="1" customWidth="1" outlineLevel="1"/>
    <col min="33" max="34" width="13.3046875" hidden="1" customWidth="1" outlineLevel="1"/>
    <col min="35" max="62" width="11.3828125" hidden="1" customWidth="1" outlineLevel="1"/>
    <col min="63" max="63" width="14.3046875" hidden="1" customWidth="1" outlineLevel="1"/>
    <col min="64" max="65" width="11.84375" hidden="1" customWidth="1" outlineLevel="1"/>
    <col min="66" max="66" width="11.3828125" hidden="1" customWidth="1" outlineLevel="1"/>
    <col min="67" max="67" width="11.3828125" collapsed="1"/>
  </cols>
  <sheetData>
    <row r="1" spans="1:66" ht="15.45">
      <c r="A1" s="31" t="s">
        <v>62</v>
      </c>
      <c r="B1" s="31"/>
      <c r="C1" s="31"/>
      <c r="D1" s="31"/>
      <c r="F1" s="47" t="s">
        <v>29</v>
      </c>
      <c r="G1" s="31"/>
      <c r="H1" s="31"/>
      <c r="I1" s="31"/>
      <c r="J1" s="31"/>
      <c r="K1" s="31"/>
      <c r="W1" s="31"/>
    </row>
    <row r="2" spans="1:66" ht="55.5" customHeight="1">
      <c r="A2" s="34" t="s">
        <v>30</v>
      </c>
      <c r="C2" s="153" t="s">
        <v>63</v>
      </c>
      <c r="D2" s="153"/>
      <c r="F2" s="57"/>
      <c r="G2" s="57"/>
      <c r="H2" s="57"/>
      <c r="I2" s="57"/>
      <c r="J2" s="57"/>
      <c r="K2" s="57"/>
      <c r="N2" s="34"/>
      <c r="O2" s="34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</row>
    <row r="3" spans="1:66" ht="273.75" customHeight="1">
      <c r="A3" s="156" t="e" vm="28">
        <f>INDEX(Bilder,MATCH(A1,Blechbezeichnung,0),3)</f>
        <v>#VALUE!</v>
      </c>
      <c r="B3" s="156"/>
      <c r="C3" s="156"/>
      <c r="D3" s="156"/>
      <c r="F3" s="49" t="e" vm="9">
        <f>INDEX(Bilder,MATCH(A1,Blechbezeichnung,0),2)</f>
        <v>#VALUE!</v>
      </c>
    </row>
    <row r="4" spans="1:66" ht="19.5" customHeight="1">
      <c r="A4" s="98"/>
      <c r="B4" s="98"/>
      <c r="C4" s="98"/>
      <c r="D4" s="98"/>
      <c r="E4" s="49"/>
      <c r="F4" s="49"/>
      <c r="R4" s="159" t="s">
        <v>32</v>
      </c>
      <c r="S4" s="159"/>
      <c r="T4" s="159"/>
    </row>
    <row r="5" spans="1:66" s="29" customFormat="1" ht="73.5" customHeight="1">
      <c r="A5" s="37" t="s">
        <v>13</v>
      </c>
      <c r="B5" s="38" t="s">
        <v>14</v>
      </c>
      <c r="C5" s="38" t="s">
        <v>33</v>
      </c>
      <c r="D5" s="38" t="s">
        <v>18</v>
      </c>
      <c r="E5" s="38" t="s">
        <v>34</v>
      </c>
      <c r="F5" s="38" t="s">
        <v>35</v>
      </c>
      <c r="G5" s="38" t="s">
        <v>36</v>
      </c>
      <c r="H5" s="38" t="s">
        <v>55</v>
      </c>
      <c r="I5" s="38" t="s">
        <v>56</v>
      </c>
      <c r="J5" s="38" t="s">
        <v>60</v>
      </c>
      <c r="K5" s="38" t="s">
        <v>97</v>
      </c>
      <c r="L5" s="38" t="s">
        <v>98</v>
      </c>
      <c r="M5" s="38" t="s">
        <v>23</v>
      </c>
      <c r="N5" s="38" t="s">
        <v>99</v>
      </c>
      <c r="O5" s="38" t="s">
        <v>100</v>
      </c>
      <c r="P5" s="38" t="s">
        <v>101</v>
      </c>
      <c r="Q5" s="38" t="s">
        <v>102</v>
      </c>
      <c r="R5" s="37" t="s">
        <v>50</v>
      </c>
      <c r="S5" s="37" t="s">
        <v>51</v>
      </c>
      <c r="T5" s="37" t="s">
        <v>52</v>
      </c>
      <c r="U5" s="37" t="s">
        <v>103</v>
      </c>
      <c r="V5" s="37" t="s">
        <v>104</v>
      </c>
      <c r="W5" s="37" t="s">
        <v>42</v>
      </c>
      <c r="Y5" s="37" t="s">
        <v>105</v>
      </c>
      <c r="Z5" s="37" t="s">
        <v>106</v>
      </c>
      <c r="AA5" s="37" t="s">
        <v>107</v>
      </c>
      <c r="AB5" s="37" t="s">
        <v>108</v>
      </c>
      <c r="AC5" s="37" t="s">
        <v>109</v>
      </c>
      <c r="AD5" s="37" t="s">
        <v>110</v>
      </c>
      <c r="AE5" s="37" t="s">
        <v>111</v>
      </c>
      <c r="AF5" s="37" t="s">
        <v>112</v>
      </c>
      <c r="AG5" s="37" t="s">
        <v>113</v>
      </c>
      <c r="AH5" s="37" t="s">
        <v>114</v>
      </c>
      <c r="AI5" s="37" t="s">
        <v>115</v>
      </c>
      <c r="AJ5" s="37" t="s">
        <v>99</v>
      </c>
      <c r="AK5" s="37" t="s">
        <v>100</v>
      </c>
      <c r="AL5" s="37" t="s">
        <v>101</v>
      </c>
      <c r="AM5" s="37" t="s">
        <v>102</v>
      </c>
      <c r="AN5" s="37" t="s">
        <v>116</v>
      </c>
      <c r="AO5" s="37" t="s">
        <v>117</v>
      </c>
      <c r="AP5" s="37" t="s">
        <v>118</v>
      </c>
      <c r="AQ5" s="37" t="s">
        <v>119</v>
      </c>
      <c r="AR5" s="37" t="s">
        <v>120</v>
      </c>
      <c r="AS5" s="37" t="s">
        <v>121</v>
      </c>
      <c r="AT5" s="37" t="s">
        <v>122</v>
      </c>
      <c r="AU5" s="37" t="s">
        <v>123</v>
      </c>
      <c r="AV5" s="37" t="s">
        <v>103</v>
      </c>
      <c r="AW5" s="37" t="s">
        <v>124</v>
      </c>
      <c r="AX5" s="37" t="s">
        <v>125</v>
      </c>
      <c r="AY5" s="37" t="s">
        <v>126</v>
      </c>
      <c r="AZ5" s="37" t="s">
        <v>127</v>
      </c>
      <c r="BA5" s="37" t="s">
        <v>128</v>
      </c>
      <c r="BB5" s="37" t="s">
        <v>129</v>
      </c>
      <c r="BC5" s="37" t="s">
        <v>130</v>
      </c>
      <c r="BD5" s="37" t="s">
        <v>131</v>
      </c>
      <c r="BE5" s="37" t="s">
        <v>132</v>
      </c>
      <c r="BF5" s="37" t="s">
        <v>133</v>
      </c>
      <c r="BG5" s="37" t="s">
        <v>134</v>
      </c>
      <c r="BH5" s="37" t="s">
        <v>135</v>
      </c>
      <c r="BI5" s="37" t="s">
        <v>136</v>
      </c>
      <c r="BJ5" s="37" t="s">
        <v>137</v>
      </c>
      <c r="BK5" s="37" t="s">
        <v>138</v>
      </c>
      <c r="BL5" s="37" t="s">
        <v>139</v>
      </c>
      <c r="BM5" s="37" t="s">
        <v>140</v>
      </c>
      <c r="BN5" s="37" t="s">
        <v>141</v>
      </c>
    </row>
    <row r="6" spans="1:66">
      <c r="A6" s="30"/>
      <c r="B6" s="30"/>
      <c r="C6" s="30"/>
      <c r="D6" s="30"/>
      <c r="E6" s="65" t="s">
        <v>43</v>
      </c>
      <c r="F6" s="48" t="str">
        <f>IF(ISBLANK(D6),"",IF(E6="ja",[2]Übersicht!$C$7,"keine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142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 t="shared" ref="AA6:AA25" si="2">IF(B6&gt;0,$A$1,"")</f>
        <v/>
      </c>
      <c r="AB6" s="43" t="e" vm="9">
        <f t="shared" ref="AB6:AB25" si="3">INDEX(Bilder,MATCH($A$1,Blechbezeichnung,0),2)</f>
        <v>#VALUE!</v>
      </c>
      <c r="AC6" s="32">
        <f t="shared" ref="AC6:AC25" si="4">C6</f>
        <v>0</v>
      </c>
      <c r="AD6" s="32">
        <f t="shared" ref="AD6:AD25" si="5">D6</f>
        <v>0</v>
      </c>
      <c r="AE6" s="33" t="s">
        <v>143</v>
      </c>
      <c r="AF6" s="32" t="str">
        <f t="shared" ref="AF6:AF25" si="6">F6</f>
        <v/>
      </c>
      <c r="AG6" s="32">
        <f t="shared" ref="AG6:AG25" si="7">G6</f>
        <v>0</v>
      </c>
      <c r="AH6" s="32" t="e">
        <f>I6+J6+2*(H6-BL6)-BM6</f>
        <v>#VALUE!</v>
      </c>
      <c r="AI6" s="32">
        <f>M6</f>
        <v>0</v>
      </c>
      <c r="AJ6" s="32"/>
      <c r="AK6" s="32"/>
      <c r="AL6" s="32"/>
      <c r="AM6" s="32"/>
      <c r="AN6" s="32">
        <v>4</v>
      </c>
      <c r="AO6" s="32">
        <v>3</v>
      </c>
      <c r="AP6" s="32">
        <v>2</v>
      </c>
      <c r="AQ6" s="32">
        <f t="shared" ref="AQ6:AQ25" si="8">IF(V6="Ja",IF(G6&lt;2000,2,ROUNDUP((G6-2*G6/4)/900+1,0)),0)</f>
        <v>0</v>
      </c>
      <c r="AR6" s="32">
        <f t="shared" ref="AR6:AR25" si="9">T6</f>
        <v>0</v>
      </c>
      <c r="AS6" s="32">
        <f>R6</f>
        <v>0</v>
      </c>
      <c r="AT6" s="32">
        <f>S6</f>
        <v>0</v>
      </c>
      <c r="AU6" s="32" t="str">
        <f t="shared" ref="AU6:AU25" si="10">IF(ISBLANK(W6),"keine",W6)</f>
        <v>keine</v>
      </c>
      <c r="AV6" s="32"/>
      <c r="AW6" s="32" t="b">
        <f>IF(AND(COUNTBLANK(A6:G6)=0,COUNTBLANK(H6:J6)=0,NOT(ISBLANK(V6))),TRUE(),FALSE())</f>
        <v>0</v>
      </c>
      <c r="AX6" s="38"/>
      <c r="AY6" s="38"/>
      <c r="AZ6" s="38" t="b">
        <f>IF(H6&lt;14,FALSE(),TRUE())</f>
        <v>0</v>
      </c>
      <c r="BA6" s="38" t="b">
        <f>IF(I6&lt;=H6,FALSE(),TRUE())</f>
        <v>0</v>
      </c>
      <c r="BB6" s="38" t="b">
        <f>IF(J6&lt;=H6,FALSE(),TRUE())</f>
        <v>0</v>
      </c>
      <c r="BC6" s="38"/>
      <c r="BD6" s="38"/>
      <c r="BE6" s="38" t="str">
        <f>IF(ISBLANK(M6),"",IF(OR(M6&lt;40,M6&gt;180),FALSE(),TRUE()))</f>
        <v/>
      </c>
      <c r="BF6" s="38"/>
      <c r="BG6" s="38"/>
      <c r="BH6" s="38"/>
      <c r="BI6" s="38"/>
      <c r="BJ6" s="38" t="str">
        <f>IFERROR(INDEX(Preisfaktoren!$B$22:$C$44,MATCH(D6,Preisfaktoren!$B$22:$B$44,0),2),"")</f>
        <v/>
      </c>
      <c r="BK6" s="38" t="str">
        <f>IFERROR(INDEX(Preisfaktoren!$B$22:$F$44,MATCH(D6,Preisfaktoren!$B$22:$B$44,0),5),"")</f>
        <v/>
      </c>
      <c r="BL6" s="38" t="str">
        <f>IFERROR(INDEX(Biegeabzug!$A$4:$H$21,MATCH($BK6,Biegeabzug!$A$4:$A$21,0),MATCH(0,Biegeabzug!$A$4:$H$4,1)),"")</f>
        <v/>
      </c>
      <c r="BM6" s="38" t="str">
        <f>IFERROR(INDEX(Biegeabzug!$A$4:$H$21,MATCH($BK6,Biegeabzug!$A$4:$A$21,0),MATCH($AI6,Biegeabzug!$A$4:$H$4,1)),"")</f>
        <v/>
      </c>
      <c r="BN6" s="38" t="str">
        <f>IF(V6="Nein","",IF(AND(V6="Ja",BJ6&lt;2),FALSE(),TRUE()))</f>
        <v/>
      </c>
    </row>
    <row r="7" spans="1:66">
      <c r="A7" s="30"/>
      <c r="B7" s="30"/>
      <c r="C7" s="30"/>
      <c r="D7" s="30"/>
      <c r="E7" s="65" t="s">
        <v>43</v>
      </c>
      <c r="F7" s="48" t="str">
        <f>IF(ISBLANK(D7),"",IF(E7="ja",[2]Übersicht!$C$7,"keine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142</v>
      </c>
      <c r="W7" s="101"/>
      <c r="Y7" s="32">
        <f t="shared" si="0"/>
        <v>0</v>
      </c>
      <c r="Z7" s="32">
        <f t="shared" si="1"/>
        <v>0</v>
      </c>
      <c r="AA7" s="43" t="str">
        <f t="shared" si="2"/>
        <v/>
      </c>
      <c r="AB7" s="43" t="e" vm="9">
        <f t="shared" si="3"/>
        <v>#VALUE!</v>
      </c>
      <c r="AC7" s="32">
        <f t="shared" si="4"/>
        <v>0</v>
      </c>
      <c r="AD7" s="32">
        <f t="shared" si="5"/>
        <v>0</v>
      </c>
      <c r="AE7" s="33" t="s">
        <v>143</v>
      </c>
      <c r="AF7" s="32" t="str">
        <f t="shared" si="6"/>
        <v/>
      </c>
      <c r="AG7" s="32">
        <f t="shared" si="7"/>
        <v>0</v>
      </c>
      <c r="AH7" s="32" t="e">
        <f t="shared" ref="AH7:AH25" si="11">I7+J7+2*(H7-BL7)-BM7</f>
        <v>#VALUE!</v>
      </c>
      <c r="AI7" s="32">
        <f t="shared" ref="AI7:AI25" si="12">M7</f>
        <v>0</v>
      </c>
      <c r="AJ7" s="32"/>
      <c r="AK7" s="32"/>
      <c r="AL7" s="32"/>
      <c r="AM7" s="32"/>
      <c r="AN7" s="32">
        <v>4</v>
      </c>
      <c r="AO7" s="32">
        <v>3</v>
      </c>
      <c r="AP7" s="32">
        <v>2</v>
      </c>
      <c r="AQ7" s="32">
        <f t="shared" si="8"/>
        <v>0</v>
      </c>
      <c r="AR7" s="32">
        <f t="shared" si="9"/>
        <v>0</v>
      </c>
      <c r="AS7" s="32">
        <f t="shared" ref="AS7:AS25" si="13">R7</f>
        <v>0</v>
      </c>
      <c r="AT7" s="32">
        <v>0</v>
      </c>
      <c r="AU7" s="32" t="str">
        <f t="shared" si="10"/>
        <v>keine</v>
      </c>
      <c r="AV7" s="32"/>
      <c r="AW7" s="32" t="b">
        <f t="shared" ref="AW7:AW25" si="14">IF(AND(COUNTBLANK(A7:G7)=0,COUNTBLANK(H7:J7)=0,NOT(ISBLANK(V7))),TRUE(),FALSE())</f>
        <v>0</v>
      </c>
      <c r="AX7" s="38"/>
      <c r="AY7" s="38"/>
      <c r="AZ7" s="38" t="b">
        <f t="shared" ref="AZ7:AZ25" si="15">IF(H7&lt;14,FALSE(),TRUE())</f>
        <v>0</v>
      </c>
      <c r="BA7" s="38" t="b">
        <f t="shared" ref="BA7:BA25" si="16">IF(I7&lt;=H7,FALSE(),TRUE())</f>
        <v>0</v>
      </c>
      <c r="BB7" s="38" t="b">
        <f t="shared" ref="BB7:BB25" si="17">IF(J7&lt;=H7,FALSE(),TRUE())</f>
        <v>0</v>
      </c>
      <c r="BC7" s="38"/>
      <c r="BD7" s="38"/>
      <c r="BE7" s="38" t="str">
        <f t="shared" ref="BE7:BE25" si="18">IF(ISBLANK(M7),"",IF(OR(M7&lt;40,M7&gt;180),FALSE(),TRUE()))</f>
        <v/>
      </c>
      <c r="BF7" s="38"/>
      <c r="BG7" s="38"/>
      <c r="BH7" s="38"/>
      <c r="BI7" s="38"/>
      <c r="BJ7" s="38" t="str">
        <f>IFERROR(INDEX(Preisfaktoren!$B$22:$C$44,MATCH(D7,Preisfaktoren!$B$22:$B$44,0),2),"")</f>
        <v/>
      </c>
      <c r="BK7" s="38" t="str">
        <f>IFERROR(INDEX(Preisfaktoren!$B$22:$F$44,MATCH(D7,Preisfaktoren!$B$22:$B$44,0),5),"")</f>
        <v/>
      </c>
      <c r="BL7" s="38" t="str">
        <f>IFERROR(INDEX(Biegeabzug!$A$4:$H$21,MATCH($BK7,Biegeabzug!$A$4:$A$21,0),MATCH(0,Biegeabzug!$A$4:$H$4,1)),"")</f>
        <v/>
      </c>
      <c r="BM7" s="38" t="str">
        <f>IFERROR(INDEX(Biegeabzug!$A$4:$H$21,MATCH($BK7,Biegeabzug!$A$4:$A$21,0),MATCH(90,Biegeabzug!$A$4:$H$4,1)),"")</f>
        <v/>
      </c>
      <c r="BN7" s="38" t="str">
        <f t="shared" ref="BN7:BN25" si="19">IF(V7="Nein","",IF(AND(V7="Ja",BJ7&lt;2),FALSE(),TRUE()))</f>
        <v/>
      </c>
    </row>
    <row r="8" spans="1:66">
      <c r="A8" s="30"/>
      <c r="B8" s="30"/>
      <c r="C8" s="30"/>
      <c r="D8" s="30"/>
      <c r="E8" s="65" t="s">
        <v>43</v>
      </c>
      <c r="F8" s="48" t="str">
        <f>IF(ISBLANK(D8),"",IF(E8="ja",[2]Übersicht!$C$7,"keine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142</v>
      </c>
      <c r="W8" s="101"/>
      <c r="Y8" s="32">
        <f t="shared" si="0"/>
        <v>0</v>
      </c>
      <c r="Z8" s="32">
        <f t="shared" si="1"/>
        <v>0</v>
      </c>
      <c r="AA8" s="43" t="str">
        <f t="shared" si="2"/>
        <v/>
      </c>
      <c r="AB8" s="43" t="e" vm="9">
        <f t="shared" si="3"/>
        <v>#VALUE!</v>
      </c>
      <c r="AC8" s="32">
        <f t="shared" si="4"/>
        <v>0</v>
      </c>
      <c r="AD8" s="32">
        <f t="shared" si="5"/>
        <v>0</v>
      </c>
      <c r="AE8" s="33" t="s">
        <v>143</v>
      </c>
      <c r="AF8" s="32" t="str">
        <f t="shared" si="6"/>
        <v/>
      </c>
      <c r="AG8" s="32">
        <f t="shared" si="7"/>
        <v>0</v>
      </c>
      <c r="AH8" s="32" t="e">
        <f t="shared" si="11"/>
        <v>#VALUE!</v>
      </c>
      <c r="AI8" s="32">
        <f t="shared" si="12"/>
        <v>0</v>
      </c>
      <c r="AJ8" s="32"/>
      <c r="AK8" s="32"/>
      <c r="AL8" s="32"/>
      <c r="AM8" s="32"/>
      <c r="AN8" s="32">
        <v>4</v>
      </c>
      <c r="AO8" s="32">
        <v>3</v>
      </c>
      <c r="AP8" s="32">
        <v>2</v>
      </c>
      <c r="AQ8" s="32">
        <f t="shared" si="8"/>
        <v>0</v>
      </c>
      <c r="AR8" s="32">
        <f t="shared" si="9"/>
        <v>0</v>
      </c>
      <c r="AS8" s="32">
        <f t="shared" si="13"/>
        <v>0</v>
      </c>
      <c r="AT8" s="32">
        <v>0</v>
      </c>
      <c r="AU8" s="32" t="str">
        <f t="shared" si="10"/>
        <v>keine</v>
      </c>
      <c r="AV8" s="32"/>
      <c r="AW8" s="32" t="b">
        <f t="shared" si="14"/>
        <v>0</v>
      </c>
      <c r="AX8" s="38"/>
      <c r="AY8" s="38"/>
      <c r="AZ8" s="38" t="b">
        <f t="shared" si="15"/>
        <v>0</v>
      </c>
      <c r="BA8" s="38" t="b">
        <f t="shared" si="16"/>
        <v>0</v>
      </c>
      <c r="BB8" s="38" t="b">
        <f t="shared" si="17"/>
        <v>0</v>
      </c>
      <c r="BC8" s="38"/>
      <c r="BD8" s="38"/>
      <c r="BE8" s="38" t="str">
        <f t="shared" si="18"/>
        <v/>
      </c>
      <c r="BF8" s="38"/>
      <c r="BG8" s="38"/>
      <c r="BH8" s="38"/>
      <c r="BI8" s="38"/>
      <c r="BJ8" s="38" t="str">
        <f>IFERROR(INDEX(Preisfaktoren!$B$22:$C$44,MATCH(D8,Preisfaktoren!$B$22:$B$44,0),2),"")</f>
        <v/>
      </c>
      <c r="BK8" s="38" t="str">
        <f>IFERROR(INDEX(Preisfaktoren!$B$22:$F$44,MATCH(D8,Preisfaktoren!$B$22:$B$44,0),5),"")</f>
        <v/>
      </c>
      <c r="BL8" s="38" t="str">
        <f>IFERROR(INDEX(Biegeabzug!$A$4:$H$21,MATCH($BK8,Biegeabzug!$A$4:$A$21,0),MATCH(0,Biegeabzug!$A$4:$H$4,1)),"")</f>
        <v/>
      </c>
      <c r="BM8" s="38" t="str">
        <f>IFERROR(INDEX(Biegeabzug!$A$4:$H$21,MATCH($BK8,Biegeabzug!$A$4:$A$21,0),MATCH(90,Biegeabzug!$A$4:$H$4,1)),"")</f>
        <v/>
      </c>
      <c r="BN8" s="38" t="str">
        <f t="shared" si="19"/>
        <v/>
      </c>
    </row>
    <row r="9" spans="1:66">
      <c r="A9" s="30"/>
      <c r="B9" s="30"/>
      <c r="C9" s="30"/>
      <c r="D9" s="30"/>
      <c r="E9" s="65" t="s">
        <v>43</v>
      </c>
      <c r="F9" s="48" t="str">
        <f>IF(ISBLANK(D9),"",IF(E9="ja",[2]Übersicht!$C$7,"keine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142</v>
      </c>
      <c r="W9" s="101"/>
      <c r="Y9" s="32">
        <f t="shared" si="0"/>
        <v>0</v>
      </c>
      <c r="Z9" s="32">
        <f t="shared" si="1"/>
        <v>0</v>
      </c>
      <c r="AA9" s="43" t="str">
        <f t="shared" si="2"/>
        <v/>
      </c>
      <c r="AB9" s="43" t="e" vm="9">
        <f t="shared" si="3"/>
        <v>#VALUE!</v>
      </c>
      <c r="AC9" s="32">
        <f t="shared" si="4"/>
        <v>0</v>
      </c>
      <c r="AD9" s="32">
        <f t="shared" si="5"/>
        <v>0</v>
      </c>
      <c r="AE9" s="33" t="s">
        <v>143</v>
      </c>
      <c r="AF9" s="32" t="str">
        <f t="shared" si="6"/>
        <v/>
      </c>
      <c r="AG9" s="32">
        <f t="shared" si="7"/>
        <v>0</v>
      </c>
      <c r="AH9" s="32" t="e">
        <f t="shared" si="11"/>
        <v>#VALUE!</v>
      </c>
      <c r="AI9" s="32">
        <f t="shared" si="12"/>
        <v>0</v>
      </c>
      <c r="AJ9" s="32"/>
      <c r="AK9" s="32"/>
      <c r="AL9" s="32"/>
      <c r="AM9" s="32"/>
      <c r="AN9" s="32">
        <v>4</v>
      </c>
      <c r="AO9" s="32">
        <v>3</v>
      </c>
      <c r="AP9" s="32">
        <v>2</v>
      </c>
      <c r="AQ9" s="32">
        <f t="shared" si="8"/>
        <v>0</v>
      </c>
      <c r="AR9" s="32">
        <f t="shared" si="9"/>
        <v>0</v>
      </c>
      <c r="AS9" s="32">
        <f t="shared" si="13"/>
        <v>0</v>
      </c>
      <c r="AT9" s="32">
        <v>0</v>
      </c>
      <c r="AU9" s="32" t="str">
        <f t="shared" si="10"/>
        <v>keine</v>
      </c>
      <c r="AV9" s="32"/>
      <c r="AW9" s="32" t="b">
        <f t="shared" si="14"/>
        <v>0</v>
      </c>
      <c r="AX9" s="38"/>
      <c r="AY9" s="38"/>
      <c r="AZ9" s="38" t="b">
        <f t="shared" si="15"/>
        <v>0</v>
      </c>
      <c r="BA9" s="38" t="b">
        <f t="shared" si="16"/>
        <v>0</v>
      </c>
      <c r="BB9" s="38" t="b">
        <f t="shared" si="17"/>
        <v>0</v>
      </c>
      <c r="BC9" s="38"/>
      <c r="BD9" s="38"/>
      <c r="BE9" s="38" t="str">
        <f t="shared" si="18"/>
        <v/>
      </c>
      <c r="BF9" s="38"/>
      <c r="BG9" s="38"/>
      <c r="BH9" s="38"/>
      <c r="BI9" s="38"/>
      <c r="BJ9" s="38" t="str">
        <f>IFERROR(INDEX(Preisfaktoren!$B$22:$C$44,MATCH(D9,Preisfaktoren!$B$22:$B$44,0),2),"")</f>
        <v/>
      </c>
      <c r="BK9" s="38" t="str">
        <f>IFERROR(INDEX(Preisfaktoren!$B$22:$F$44,MATCH(D9,Preisfaktoren!$B$22:$B$44,0),5),"")</f>
        <v/>
      </c>
      <c r="BL9" s="38" t="str">
        <f>IFERROR(INDEX(Biegeabzug!$A$4:$H$21,MATCH($BK9,Biegeabzug!$A$4:$A$21,0),MATCH(0,Biegeabzug!$A$4:$H$4,1)),"")</f>
        <v/>
      </c>
      <c r="BM9" s="38" t="str">
        <f>IFERROR(INDEX(Biegeabzug!$A$4:$H$21,MATCH($BK9,Biegeabzug!$A$4:$A$21,0),MATCH(90,Biegeabzug!$A$4:$H$4,1)),"")</f>
        <v/>
      </c>
      <c r="BN9" s="38" t="str">
        <f t="shared" si="19"/>
        <v/>
      </c>
    </row>
    <row r="10" spans="1:66">
      <c r="A10" s="30"/>
      <c r="B10" s="30"/>
      <c r="C10" s="30"/>
      <c r="D10" s="30"/>
      <c r="E10" s="65" t="s">
        <v>43</v>
      </c>
      <c r="F10" s="48" t="str">
        <f>IF(ISBLANK(D10),"",IF(E10="ja",[2]Übersicht!$C$7,"keine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142</v>
      </c>
      <c r="W10" s="101"/>
      <c r="Y10" s="32">
        <f t="shared" si="0"/>
        <v>0</v>
      </c>
      <c r="Z10" s="32">
        <f t="shared" si="1"/>
        <v>0</v>
      </c>
      <c r="AA10" s="43" t="str">
        <f t="shared" si="2"/>
        <v/>
      </c>
      <c r="AB10" s="43" t="e" vm="9">
        <f t="shared" si="3"/>
        <v>#VALUE!</v>
      </c>
      <c r="AC10" s="32">
        <f t="shared" si="4"/>
        <v>0</v>
      </c>
      <c r="AD10" s="32">
        <f t="shared" si="5"/>
        <v>0</v>
      </c>
      <c r="AE10" s="33" t="s">
        <v>143</v>
      </c>
      <c r="AF10" s="32" t="str">
        <f t="shared" si="6"/>
        <v/>
      </c>
      <c r="AG10" s="32">
        <f t="shared" si="7"/>
        <v>0</v>
      </c>
      <c r="AH10" s="32" t="e">
        <f t="shared" si="11"/>
        <v>#VALUE!</v>
      </c>
      <c r="AI10" s="32">
        <f t="shared" si="12"/>
        <v>0</v>
      </c>
      <c r="AJ10" s="32"/>
      <c r="AK10" s="32"/>
      <c r="AL10" s="32"/>
      <c r="AM10" s="32"/>
      <c r="AN10" s="32">
        <v>4</v>
      </c>
      <c r="AO10" s="32">
        <v>3</v>
      </c>
      <c r="AP10" s="32">
        <v>2</v>
      </c>
      <c r="AQ10" s="32">
        <f t="shared" si="8"/>
        <v>0</v>
      </c>
      <c r="AR10" s="32">
        <f t="shared" si="9"/>
        <v>0</v>
      </c>
      <c r="AS10" s="32">
        <f t="shared" si="13"/>
        <v>0</v>
      </c>
      <c r="AT10" s="32">
        <v>0</v>
      </c>
      <c r="AU10" s="32" t="str">
        <f t="shared" si="10"/>
        <v>keine</v>
      </c>
      <c r="AV10" s="32"/>
      <c r="AW10" s="32" t="b">
        <f t="shared" si="14"/>
        <v>0</v>
      </c>
      <c r="AX10" s="38"/>
      <c r="AY10" s="38"/>
      <c r="AZ10" s="38" t="b">
        <f t="shared" si="15"/>
        <v>0</v>
      </c>
      <c r="BA10" s="38" t="b">
        <f t="shared" si="16"/>
        <v>0</v>
      </c>
      <c r="BB10" s="38" t="b">
        <f t="shared" si="17"/>
        <v>0</v>
      </c>
      <c r="BC10" s="38"/>
      <c r="BD10" s="38"/>
      <c r="BE10" s="38" t="str">
        <f t="shared" si="18"/>
        <v/>
      </c>
      <c r="BF10" s="38"/>
      <c r="BG10" s="38"/>
      <c r="BH10" s="38"/>
      <c r="BI10" s="38"/>
      <c r="BJ10" s="38" t="str">
        <f>IFERROR(INDEX(Preisfaktoren!$B$22:$C$44,MATCH(D10,Preisfaktoren!$B$22:$B$44,0),2),"")</f>
        <v/>
      </c>
      <c r="BK10" s="38" t="str">
        <f>IFERROR(INDEX(Preisfaktoren!$B$22:$F$44,MATCH(D10,Preisfaktoren!$B$22:$B$44,0),5),"")</f>
        <v/>
      </c>
      <c r="BL10" s="38" t="str">
        <f>IFERROR(INDEX(Biegeabzug!$A$4:$H$21,MATCH($BK10,Biegeabzug!$A$4:$A$21,0),MATCH(0,Biegeabzug!$A$4:$H$4,1)),"")</f>
        <v/>
      </c>
      <c r="BM10" s="38" t="str">
        <f>IFERROR(INDEX(Biegeabzug!$A$4:$H$21,MATCH($BK10,Biegeabzug!$A$4:$A$21,0),MATCH(90,Biegeabzug!$A$4:$H$4,1)),"")</f>
        <v/>
      </c>
      <c r="BN10" s="38" t="str">
        <f t="shared" si="19"/>
        <v/>
      </c>
    </row>
    <row r="11" spans="1:66">
      <c r="A11" s="30"/>
      <c r="B11" s="30"/>
      <c r="C11" s="30"/>
      <c r="D11" s="30"/>
      <c r="E11" s="65" t="s">
        <v>43</v>
      </c>
      <c r="F11" s="48" t="str">
        <f>IF(ISBLANK(D11),"",IF(E11="ja",[2]Übersicht!$C$7,"keine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142</v>
      </c>
      <c r="W11" s="101"/>
      <c r="Y11" s="32">
        <f t="shared" si="0"/>
        <v>0</v>
      </c>
      <c r="Z11" s="32">
        <f t="shared" si="1"/>
        <v>0</v>
      </c>
      <c r="AA11" s="43" t="str">
        <f t="shared" si="2"/>
        <v/>
      </c>
      <c r="AB11" s="43" t="e" vm="9">
        <f t="shared" si="3"/>
        <v>#VALUE!</v>
      </c>
      <c r="AC11" s="32">
        <f t="shared" si="4"/>
        <v>0</v>
      </c>
      <c r="AD11" s="32">
        <f t="shared" si="5"/>
        <v>0</v>
      </c>
      <c r="AE11" s="33" t="s">
        <v>143</v>
      </c>
      <c r="AF11" s="32" t="str">
        <f t="shared" si="6"/>
        <v/>
      </c>
      <c r="AG11" s="32">
        <f t="shared" si="7"/>
        <v>0</v>
      </c>
      <c r="AH11" s="32" t="e">
        <f t="shared" si="11"/>
        <v>#VALUE!</v>
      </c>
      <c r="AI11" s="32">
        <f t="shared" si="12"/>
        <v>0</v>
      </c>
      <c r="AJ11" s="32"/>
      <c r="AK11" s="32"/>
      <c r="AL11" s="32"/>
      <c r="AM11" s="32"/>
      <c r="AN11" s="32">
        <v>4</v>
      </c>
      <c r="AO11" s="32">
        <v>3</v>
      </c>
      <c r="AP11" s="32">
        <v>2</v>
      </c>
      <c r="AQ11" s="32">
        <f t="shared" si="8"/>
        <v>0</v>
      </c>
      <c r="AR11" s="32">
        <f t="shared" si="9"/>
        <v>0</v>
      </c>
      <c r="AS11" s="32">
        <f t="shared" si="13"/>
        <v>0</v>
      </c>
      <c r="AT11" s="32">
        <v>0</v>
      </c>
      <c r="AU11" s="32" t="str">
        <f t="shared" si="10"/>
        <v>keine</v>
      </c>
      <c r="AV11" s="32"/>
      <c r="AW11" s="32" t="b">
        <f t="shared" si="14"/>
        <v>0</v>
      </c>
      <c r="AX11" s="38"/>
      <c r="AY11" s="38"/>
      <c r="AZ11" s="38" t="b">
        <f t="shared" si="15"/>
        <v>0</v>
      </c>
      <c r="BA11" s="38" t="b">
        <f t="shared" si="16"/>
        <v>0</v>
      </c>
      <c r="BB11" s="38" t="b">
        <f t="shared" si="17"/>
        <v>0</v>
      </c>
      <c r="BC11" s="38"/>
      <c r="BD11" s="38"/>
      <c r="BE11" s="38" t="str">
        <f t="shared" si="18"/>
        <v/>
      </c>
      <c r="BF11" s="38"/>
      <c r="BG11" s="38"/>
      <c r="BH11" s="38"/>
      <c r="BI11" s="38"/>
      <c r="BJ11" s="38" t="str">
        <f>IFERROR(INDEX(Preisfaktoren!$B$22:$C$44,MATCH(D11,Preisfaktoren!$B$22:$B$44,0),2),"")</f>
        <v/>
      </c>
      <c r="BK11" s="38" t="str">
        <f>IFERROR(INDEX(Preisfaktoren!$B$22:$F$44,MATCH(D11,Preisfaktoren!$B$22:$B$44,0),5),"")</f>
        <v/>
      </c>
      <c r="BL11" s="38" t="str">
        <f>IFERROR(INDEX(Biegeabzug!$A$4:$H$21,MATCH($BK11,Biegeabzug!$A$4:$A$21,0),MATCH(0,Biegeabzug!$A$4:$H$4,1)),"")</f>
        <v/>
      </c>
      <c r="BM11" s="38" t="str">
        <f>IFERROR(INDEX(Biegeabzug!$A$4:$H$21,MATCH($BK11,Biegeabzug!$A$4:$A$21,0),MATCH(90,Biegeabzug!$A$4:$H$4,1)),"")</f>
        <v/>
      </c>
      <c r="BN11" s="38" t="str">
        <f t="shared" si="19"/>
        <v/>
      </c>
    </row>
    <row r="12" spans="1:66">
      <c r="A12" s="30"/>
      <c r="B12" s="30"/>
      <c r="C12" s="30"/>
      <c r="D12" s="30"/>
      <c r="E12" s="65" t="s">
        <v>43</v>
      </c>
      <c r="F12" s="48" t="str">
        <f>IF(ISBLANK(D12),"",IF(E12="ja",[2]Übersicht!$C$7,"keine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142</v>
      </c>
      <c r="W12" s="101"/>
      <c r="Y12" s="32">
        <f t="shared" si="0"/>
        <v>0</v>
      </c>
      <c r="Z12" s="32">
        <f t="shared" si="1"/>
        <v>0</v>
      </c>
      <c r="AA12" s="43" t="str">
        <f t="shared" si="2"/>
        <v/>
      </c>
      <c r="AB12" s="43" t="e" vm="9">
        <f t="shared" si="3"/>
        <v>#VALUE!</v>
      </c>
      <c r="AC12" s="32">
        <f t="shared" si="4"/>
        <v>0</v>
      </c>
      <c r="AD12" s="32">
        <f t="shared" si="5"/>
        <v>0</v>
      </c>
      <c r="AE12" s="33" t="s">
        <v>143</v>
      </c>
      <c r="AF12" s="32" t="str">
        <f t="shared" si="6"/>
        <v/>
      </c>
      <c r="AG12" s="32">
        <f t="shared" si="7"/>
        <v>0</v>
      </c>
      <c r="AH12" s="32" t="e">
        <f t="shared" si="11"/>
        <v>#VALUE!</v>
      </c>
      <c r="AI12" s="32">
        <f t="shared" si="12"/>
        <v>0</v>
      </c>
      <c r="AJ12" s="32"/>
      <c r="AK12" s="32"/>
      <c r="AL12" s="32"/>
      <c r="AM12" s="32"/>
      <c r="AN12" s="32">
        <v>4</v>
      </c>
      <c r="AO12" s="32">
        <v>3</v>
      </c>
      <c r="AP12" s="32">
        <v>2</v>
      </c>
      <c r="AQ12" s="32">
        <f t="shared" si="8"/>
        <v>0</v>
      </c>
      <c r="AR12" s="32">
        <f t="shared" si="9"/>
        <v>0</v>
      </c>
      <c r="AS12" s="32">
        <f t="shared" si="13"/>
        <v>0</v>
      </c>
      <c r="AT12" s="32">
        <v>0</v>
      </c>
      <c r="AU12" s="32" t="str">
        <f t="shared" si="10"/>
        <v>keine</v>
      </c>
      <c r="AV12" s="32"/>
      <c r="AW12" s="32" t="b">
        <f t="shared" si="14"/>
        <v>0</v>
      </c>
      <c r="AX12" s="38"/>
      <c r="AY12" s="38"/>
      <c r="AZ12" s="38" t="b">
        <f t="shared" si="15"/>
        <v>0</v>
      </c>
      <c r="BA12" s="38" t="b">
        <f t="shared" si="16"/>
        <v>0</v>
      </c>
      <c r="BB12" s="38" t="b">
        <f t="shared" si="17"/>
        <v>0</v>
      </c>
      <c r="BC12" s="38"/>
      <c r="BD12" s="38"/>
      <c r="BE12" s="38" t="str">
        <f t="shared" si="18"/>
        <v/>
      </c>
      <c r="BF12" s="38"/>
      <c r="BG12" s="38"/>
      <c r="BH12" s="38"/>
      <c r="BI12" s="38"/>
      <c r="BJ12" s="38" t="str">
        <f>IFERROR(INDEX(Preisfaktoren!$B$22:$C$44,MATCH(D12,Preisfaktoren!$B$22:$B$44,0),2),"")</f>
        <v/>
      </c>
      <c r="BK12" s="38" t="str">
        <f>IFERROR(INDEX(Preisfaktoren!$B$22:$F$44,MATCH(D12,Preisfaktoren!$B$22:$B$44,0),5),"")</f>
        <v/>
      </c>
      <c r="BL12" s="38" t="str">
        <f>IFERROR(INDEX(Biegeabzug!$A$4:$H$21,MATCH($BK12,Biegeabzug!$A$4:$A$21,0),MATCH(0,Biegeabzug!$A$4:$H$4,1)),"")</f>
        <v/>
      </c>
      <c r="BM12" s="38" t="str">
        <f>IFERROR(INDEX(Biegeabzug!$A$4:$H$21,MATCH($BK12,Biegeabzug!$A$4:$A$21,0),MATCH(90,Biegeabzug!$A$4:$H$4,1)),"")</f>
        <v/>
      </c>
      <c r="BN12" s="38" t="str">
        <f t="shared" si="19"/>
        <v/>
      </c>
    </row>
    <row r="13" spans="1:66">
      <c r="A13" s="30"/>
      <c r="B13" s="30"/>
      <c r="C13" s="30"/>
      <c r="D13" s="30"/>
      <c r="E13" s="65" t="s">
        <v>43</v>
      </c>
      <c r="F13" s="48" t="str">
        <f>IF(ISBLANK(D13),"",IF(E13="ja",[2]Übersicht!$C$7,"keine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142</v>
      </c>
      <c r="W13" s="101"/>
      <c r="Y13" s="32">
        <f t="shared" si="0"/>
        <v>0</v>
      </c>
      <c r="Z13" s="32">
        <f t="shared" si="1"/>
        <v>0</v>
      </c>
      <c r="AA13" s="43" t="str">
        <f t="shared" si="2"/>
        <v/>
      </c>
      <c r="AB13" s="43" t="e" vm="9">
        <f t="shared" si="3"/>
        <v>#VALUE!</v>
      </c>
      <c r="AC13" s="32">
        <f t="shared" si="4"/>
        <v>0</v>
      </c>
      <c r="AD13" s="32">
        <f t="shared" si="5"/>
        <v>0</v>
      </c>
      <c r="AE13" s="33" t="s">
        <v>143</v>
      </c>
      <c r="AF13" s="32" t="str">
        <f t="shared" si="6"/>
        <v/>
      </c>
      <c r="AG13" s="32">
        <f t="shared" si="7"/>
        <v>0</v>
      </c>
      <c r="AH13" s="32" t="e">
        <f t="shared" si="11"/>
        <v>#VALUE!</v>
      </c>
      <c r="AI13" s="32">
        <f t="shared" si="12"/>
        <v>0</v>
      </c>
      <c r="AJ13" s="32"/>
      <c r="AK13" s="32"/>
      <c r="AL13" s="32"/>
      <c r="AM13" s="32"/>
      <c r="AN13" s="32">
        <v>4</v>
      </c>
      <c r="AO13" s="32">
        <v>3</v>
      </c>
      <c r="AP13" s="32">
        <v>2</v>
      </c>
      <c r="AQ13" s="32">
        <f t="shared" si="8"/>
        <v>0</v>
      </c>
      <c r="AR13" s="32">
        <f t="shared" si="9"/>
        <v>0</v>
      </c>
      <c r="AS13" s="32">
        <f t="shared" si="13"/>
        <v>0</v>
      </c>
      <c r="AT13" s="32">
        <v>0</v>
      </c>
      <c r="AU13" s="32" t="str">
        <f t="shared" si="10"/>
        <v>keine</v>
      </c>
      <c r="AV13" s="32"/>
      <c r="AW13" s="32" t="b">
        <f t="shared" si="14"/>
        <v>0</v>
      </c>
      <c r="AX13" s="38"/>
      <c r="AY13" s="38"/>
      <c r="AZ13" s="38" t="b">
        <f t="shared" si="15"/>
        <v>0</v>
      </c>
      <c r="BA13" s="38" t="b">
        <f t="shared" si="16"/>
        <v>0</v>
      </c>
      <c r="BB13" s="38" t="b">
        <f t="shared" si="17"/>
        <v>0</v>
      </c>
      <c r="BC13" s="38"/>
      <c r="BD13" s="38"/>
      <c r="BE13" s="38" t="str">
        <f t="shared" si="18"/>
        <v/>
      </c>
      <c r="BF13" s="38"/>
      <c r="BG13" s="38"/>
      <c r="BH13" s="38"/>
      <c r="BI13" s="38"/>
      <c r="BJ13" s="38" t="str">
        <f>IFERROR(INDEX(Preisfaktoren!$B$22:$C$44,MATCH(D13,Preisfaktoren!$B$22:$B$44,0),2),"")</f>
        <v/>
      </c>
      <c r="BK13" s="38" t="str">
        <f>IFERROR(INDEX(Preisfaktoren!$B$22:$F$44,MATCH(D13,Preisfaktoren!$B$22:$B$44,0),5),"")</f>
        <v/>
      </c>
      <c r="BL13" s="38" t="str">
        <f>IFERROR(INDEX(Biegeabzug!$A$4:$H$21,MATCH($BK13,Biegeabzug!$A$4:$A$21,0),MATCH(0,Biegeabzug!$A$4:$H$4,1)),"")</f>
        <v/>
      </c>
      <c r="BM13" s="38" t="str">
        <f>IFERROR(INDEX(Biegeabzug!$A$4:$H$21,MATCH($BK13,Biegeabzug!$A$4:$A$21,0),MATCH(90,Biegeabzug!$A$4:$H$4,1)),"")</f>
        <v/>
      </c>
      <c r="BN13" s="38" t="str">
        <f t="shared" si="19"/>
        <v/>
      </c>
    </row>
    <row r="14" spans="1:66">
      <c r="A14" s="30"/>
      <c r="B14" s="30"/>
      <c r="C14" s="30"/>
      <c r="D14" s="30"/>
      <c r="E14" s="65" t="s">
        <v>43</v>
      </c>
      <c r="F14" s="48" t="str">
        <f>IF(ISBLANK(D14),"",IF(E14="ja",[2]Übersicht!$C$7,"keine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142</v>
      </c>
      <c r="W14" s="101"/>
      <c r="Y14" s="32">
        <f t="shared" si="0"/>
        <v>0</v>
      </c>
      <c r="Z14" s="32">
        <f t="shared" si="1"/>
        <v>0</v>
      </c>
      <c r="AA14" s="43" t="str">
        <f t="shared" si="2"/>
        <v/>
      </c>
      <c r="AB14" s="43" t="e" vm="9">
        <f t="shared" si="3"/>
        <v>#VALUE!</v>
      </c>
      <c r="AC14" s="32">
        <f t="shared" si="4"/>
        <v>0</v>
      </c>
      <c r="AD14" s="32">
        <f t="shared" si="5"/>
        <v>0</v>
      </c>
      <c r="AE14" s="33" t="s">
        <v>143</v>
      </c>
      <c r="AF14" s="32" t="str">
        <f t="shared" si="6"/>
        <v/>
      </c>
      <c r="AG14" s="32">
        <f t="shared" si="7"/>
        <v>0</v>
      </c>
      <c r="AH14" s="32" t="e">
        <f t="shared" si="11"/>
        <v>#VALUE!</v>
      </c>
      <c r="AI14" s="32">
        <f t="shared" si="12"/>
        <v>0</v>
      </c>
      <c r="AJ14" s="32"/>
      <c r="AK14" s="32"/>
      <c r="AL14" s="32"/>
      <c r="AM14" s="32"/>
      <c r="AN14" s="32">
        <v>4</v>
      </c>
      <c r="AO14" s="32">
        <v>3</v>
      </c>
      <c r="AP14" s="32">
        <v>2</v>
      </c>
      <c r="AQ14" s="32">
        <f t="shared" si="8"/>
        <v>0</v>
      </c>
      <c r="AR14" s="32">
        <f t="shared" si="9"/>
        <v>0</v>
      </c>
      <c r="AS14" s="32">
        <f t="shared" si="13"/>
        <v>0</v>
      </c>
      <c r="AT14" s="32">
        <v>0</v>
      </c>
      <c r="AU14" s="32" t="str">
        <f t="shared" si="10"/>
        <v>keine</v>
      </c>
      <c r="AV14" s="32"/>
      <c r="AW14" s="32" t="b">
        <f t="shared" si="14"/>
        <v>0</v>
      </c>
      <c r="AX14" s="38"/>
      <c r="AY14" s="38"/>
      <c r="AZ14" s="38" t="b">
        <f t="shared" si="15"/>
        <v>0</v>
      </c>
      <c r="BA14" s="38" t="b">
        <f t="shared" si="16"/>
        <v>0</v>
      </c>
      <c r="BB14" s="38" t="b">
        <f t="shared" si="17"/>
        <v>0</v>
      </c>
      <c r="BC14" s="38"/>
      <c r="BD14" s="38"/>
      <c r="BE14" s="38" t="str">
        <f t="shared" si="18"/>
        <v/>
      </c>
      <c r="BF14" s="38"/>
      <c r="BG14" s="38"/>
      <c r="BH14" s="38"/>
      <c r="BI14" s="38"/>
      <c r="BJ14" s="38" t="str">
        <f>IFERROR(INDEX(Preisfaktoren!$B$22:$C$44,MATCH(D14,Preisfaktoren!$B$22:$B$44,0),2),"")</f>
        <v/>
      </c>
      <c r="BK14" s="38" t="str">
        <f>IFERROR(INDEX(Preisfaktoren!$B$22:$F$44,MATCH(D14,Preisfaktoren!$B$22:$B$44,0),5),"")</f>
        <v/>
      </c>
      <c r="BL14" s="38" t="str">
        <f>IFERROR(INDEX(Biegeabzug!$A$4:$H$21,MATCH($BK14,Biegeabzug!$A$4:$A$21,0),MATCH(0,Biegeabzug!$A$4:$H$4,1)),"")</f>
        <v/>
      </c>
      <c r="BM14" s="38" t="str">
        <f>IFERROR(INDEX(Biegeabzug!$A$4:$H$21,MATCH($BK14,Biegeabzug!$A$4:$A$21,0),MATCH(90,Biegeabzug!$A$4:$H$4,1)),"")</f>
        <v/>
      </c>
      <c r="BN14" s="38" t="str">
        <f t="shared" si="19"/>
        <v/>
      </c>
    </row>
    <row r="15" spans="1:66">
      <c r="A15" s="30"/>
      <c r="B15" s="30"/>
      <c r="C15" s="30"/>
      <c r="D15" s="30"/>
      <c r="E15" s="65" t="s">
        <v>43</v>
      </c>
      <c r="F15" s="48" t="str">
        <f>IF(ISBLANK(D15),"",IF(E15="ja",[2]Übersicht!$C$7,"keine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142</v>
      </c>
      <c r="W15" s="101"/>
      <c r="Y15" s="32">
        <f t="shared" si="0"/>
        <v>0</v>
      </c>
      <c r="Z15" s="32">
        <f t="shared" si="1"/>
        <v>0</v>
      </c>
      <c r="AA15" s="43" t="str">
        <f t="shared" si="2"/>
        <v/>
      </c>
      <c r="AB15" s="43" t="e" vm="9">
        <f t="shared" si="3"/>
        <v>#VALUE!</v>
      </c>
      <c r="AC15" s="32">
        <f t="shared" si="4"/>
        <v>0</v>
      </c>
      <c r="AD15" s="32">
        <f t="shared" si="5"/>
        <v>0</v>
      </c>
      <c r="AE15" s="33" t="s">
        <v>143</v>
      </c>
      <c r="AF15" s="32" t="str">
        <f t="shared" si="6"/>
        <v/>
      </c>
      <c r="AG15" s="32">
        <f t="shared" si="7"/>
        <v>0</v>
      </c>
      <c r="AH15" s="32" t="e">
        <f t="shared" si="11"/>
        <v>#VALUE!</v>
      </c>
      <c r="AI15" s="32">
        <f t="shared" si="12"/>
        <v>0</v>
      </c>
      <c r="AJ15" s="32"/>
      <c r="AK15" s="32"/>
      <c r="AL15" s="32"/>
      <c r="AM15" s="32"/>
      <c r="AN15" s="32">
        <v>4</v>
      </c>
      <c r="AO15" s="32">
        <v>3</v>
      </c>
      <c r="AP15" s="32">
        <v>2</v>
      </c>
      <c r="AQ15" s="32">
        <f t="shared" si="8"/>
        <v>0</v>
      </c>
      <c r="AR15" s="32">
        <f t="shared" si="9"/>
        <v>0</v>
      </c>
      <c r="AS15" s="32">
        <f t="shared" si="13"/>
        <v>0</v>
      </c>
      <c r="AT15" s="32">
        <v>0</v>
      </c>
      <c r="AU15" s="32" t="str">
        <f t="shared" si="10"/>
        <v>keine</v>
      </c>
      <c r="AV15" s="32"/>
      <c r="AW15" s="32" t="b">
        <f t="shared" si="14"/>
        <v>0</v>
      </c>
      <c r="AX15" s="38"/>
      <c r="AY15" s="38"/>
      <c r="AZ15" s="38" t="b">
        <f t="shared" si="15"/>
        <v>0</v>
      </c>
      <c r="BA15" s="38" t="b">
        <f t="shared" si="16"/>
        <v>0</v>
      </c>
      <c r="BB15" s="38" t="b">
        <f t="shared" si="17"/>
        <v>0</v>
      </c>
      <c r="BC15" s="38"/>
      <c r="BD15" s="38"/>
      <c r="BE15" s="38" t="str">
        <f t="shared" si="18"/>
        <v/>
      </c>
      <c r="BF15" s="38"/>
      <c r="BG15" s="38"/>
      <c r="BH15" s="38"/>
      <c r="BI15" s="38"/>
      <c r="BJ15" s="38" t="str">
        <f>IFERROR(INDEX(Preisfaktoren!$B$22:$C$44,MATCH(D15,Preisfaktoren!$B$22:$B$44,0),2),"")</f>
        <v/>
      </c>
      <c r="BK15" s="38" t="str">
        <f>IFERROR(INDEX(Preisfaktoren!$B$22:$F$44,MATCH(D15,Preisfaktoren!$B$22:$B$44,0),5),"")</f>
        <v/>
      </c>
      <c r="BL15" s="38" t="str">
        <f>IFERROR(INDEX(Biegeabzug!$A$4:$H$21,MATCH($BK15,Biegeabzug!$A$4:$A$21,0),MATCH(0,Biegeabzug!$A$4:$H$4,1)),"")</f>
        <v/>
      </c>
      <c r="BM15" s="38" t="str">
        <f>IFERROR(INDEX(Biegeabzug!$A$4:$H$21,MATCH($BK15,Biegeabzug!$A$4:$A$21,0),MATCH(90,Biegeabzug!$A$4:$H$4,1)),"")</f>
        <v/>
      </c>
      <c r="BN15" s="38" t="str">
        <f t="shared" si="19"/>
        <v/>
      </c>
    </row>
    <row r="16" spans="1:66">
      <c r="A16" s="30"/>
      <c r="B16" s="30"/>
      <c r="C16" s="30"/>
      <c r="D16" s="30"/>
      <c r="E16" s="65" t="s">
        <v>43</v>
      </c>
      <c r="F16" s="48" t="str">
        <f>IF(ISBLANK(D16),"",IF(E16="ja",[2]Übersicht!$C$7,"keine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142</v>
      </c>
      <c r="W16" s="101"/>
      <c r="Y16" s="32">
        <f t="shared" si="0"/>
        <v>0</v>
      </c>
      <c r="Z16" s="32">
        <f t="shared" si="1"/>
        <v>0</v>
      </c>
      <c r="AA16" s="43" t="str">
        <f t="shared" si="2"/>
        <v/>
      </c>
      <c r="AB16" s="43" t="e" vm="9">
        <f t="shared" si="3"/>
        <v>#VALUE!</v>
      </c>
      <c r="AC16" s="32">
        <f t="shared" si="4"/>
        <v>0</v>
      </c>
      <c r="AD16" s="32">
        <f t="shared" si="5"/>
        <v>0</v>
      </c>
      <c r="AE16" s="33" t="s">
        <v>143</v>
      </c>
      <c r="AF16" s="32" t="str">
        <f t="shared" si="6"/>
        <v/>
      </c>
      <c r="AG16" s="32">
        <f t="shared" si="7"/>
        <v>0</v>
      </c>
      <c r="AH16" s="32" t="e">
        <f t="shared" si="11"/>
        <v>#VALUE!</v>
      </c>
      <c r="AI16" s="32">
        <f t="shared" si="12"/>
        <v>0</v>
      </c>
      <c r="AJ16" s="32"/>
      <c r="AK16" s="32"/>
      <c r="AL16" s="32"/>
      <c r="AM16" s="32"/>
      <c r="AN16" s="32">
        <v>4</v>
      </c>
      <c r="AO16" s="32">
        <v>3</v>
      </c>
      <c r="AP16" s="32">
        <v>2</v>
      </c>
      <c r="AQ16" s="32">
        <f t="shared" si="8"/>
        <v>0</v>
      </c>
      <c r="AR16" s="32">
        <f t="shared" si="9"/>
        <v>0</v>
      </c>
      <c r="AS16" s="32">
        <f t="shared" si="13"/>
        <v>0</v>
      </c>
      <c r="AT16" s="32">
        <v>0</v>
      </c>
      <c r="AU16" s="32" t="str">
        <f t="shared" si="10"/>
        <v>keine</v>
      </c>
      <c r="AV16" s="32"/>
      <c r="AW16" s="32" t="b">
        <f t="shared" si="14"/>
        <v>0</v>
      </c>
      <c r="AX16" s="38"/>
      <c r="AY16" s="38"/>
      <c r="AZ16" s="38" t="b">
        <f t="shared" si="15"/>
        <v>0</v>
      </c>
      <c r="BA16" s="38" t="b">
        <f t="shared" si="16"/>
        <v>0</v>
      </c>
      <c r="BB16" s="38" t="b">
        <f t="shared" si="17"/>
        <v>0</v>
      </c>
      <c r="BC16" s="38"/>
      <c r="BD16" s="38"/>
      <c r="BE16" s="38" t="str">
        <f t="shared" si="18"/>
        <v/>
      </c>
      <c r="BF16" s="38"/>
      <c r="BG16" s="38"/>
      <c r="BH16" s="38"/>
      <c r="BI16" s="38"/>
      <c r="BJ16" s="38" t="str">
        <f>IFERROR(INDEX(Preisfaktoren!$B$22:$C$44,MATCH(D16,Preisfaktoren!$B$22:$B$44,0),2),"")</f>
        <v/>
      </c>
      <c r="BK16" s="38" t="str">
        <f>IFERROR(INDEX(Preisfaktoren!$B$22:$F$44,MATCH(D16,Preisfaktoren!$B$22:$B$44,0),5),"")</f>
        <v/>
      </c>
      <c r="BL16" s="38" t="str">
        <f>IFERROR(INDEX(Biegeabzug!$A$4:$H$21,MATCH($BK16,Biegeabzug!$A$4:$A$21,0),MATCH(0,Biegeabzug!$A$4:$H$4,1)),"")</f>
        <v/>
      </c>
      <c r="BM16" s="38" t="str">
        <f>IFERROR(INDEX(Biegeabzug!$A$4:$H$21,MATCH($BK16,Biegeabzug!$A$4:$A$21,0),MATCH(90,Biegeabzug!$A$4:$H$4,1)),"")</f>
        <v/>
      </c>
      <c r="BN16" s="38" t="str">
        <f t="shared" si="19"/>
        <v/>
      </c>
    </row>
    <row r="17" spans="1:66">
      <c r="A17" s="30"/>
      <c r="B17" s="30"/>
      <c r="C17" s="30"/>
      <c r="D17" s="30"/>
      <c r="E17" s="65" t="s">
        <v>43</v>
      </c>
      <c r="F17" s="48" t="str">
        <f>IF(ISBLANK(D17),"",IF(E17="ja",[2]Übersicht!$C$7,"keine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142</v>
      </c>
      <c r="W17" s="101"/>
      <c r="Y17" s="32">
        <f t="shared" si="0"/>
        <v>0</v>
      </c>
      <c r="Z17" s="32">
        <f t="shared" si="1"/>
        <v>0</v>
      </c>
      <c r="AA17" s="43" t="str">
        <f t="shared" si="2"/>
        <v/>
      </c>
      <c r="AB17" s="43" t="e" vm="9">
        <f t="shared" si="3"/>
        <v>#VALUE!</v>
      </c>
      <c r="AC17" s="32">
        <f t="shared" si="4"/>
        <v>0</v>
      </c>
      <c r="AD17" s="32">
        <f t="shared" si="5"/>
        <v>0</v>
      </c>
      <c r="AE17" s="33" t="s">
        <v>143</v>
      </c>
      <c r="AF17" s="32" t="str">
        <f t="shared" si="6"/>
        <v/>
      </c>
      <c r="AG17" s="32">
        <f t="shared" si="7"/>
        <v>0</v>
      </c>
      <c r="AH17" s="32" t="e">
        <f t="shared" si="11"/>
        <v>#VALUE!</v>
      </c>
      <c r="AI17" s="32">
        <f t="shared" si="12"/>
        <v>0</v>
      </c>
      <c r="AJ17" s="32"/>
      <c r="AK17" s="32"/>
      <c r="AL17" s="32"/>
      <c r="AM17" s="32"/>
      <c r="AN17" s="32">
        <v>4</v>
      </c>
      <c r="AO17" s="32">
        <v>3</v>
      </c>
      <c r="AP17" s="32">
        <v>2</v>
      </c>
      <c r="AQ17" s="32">
        <f t="shared" si="8"/>
        <v>0</v>
      </c>
      <c r="AR17" s="32">
        <f t="shared" si="9"/>
        <v>0</v>
      </c>
      <c r="AS17" s="32">
        <f t="shared" si="13"/>
        <v>0</v>
      </c>
      <c r="AT17" s="32">
        <v>0</v>
      </c>
      <c r="AU17" s="32" t="str">
        <f t="shared" si="10"/>
        <v>keine</v>
      </c>
      <c r="AV17" s="32"/>
      <c r="AW17" s="32" t="b">
        <f t="shared" si="14"/>
        <v>0</v>
      </c>
      <c r="AX17" s="38"/>
      <c r="AY17" s="38"/>
      <c r="AZ17" s="38" t="b">
        <f t="shared" si="15"/>
        <v>0</v>
      </c>
      <c r="BA17" s="38" t="b">
        <f t="shared" si="16"/>
        <v>0</v>
      </c>
      <c r="BB17" s="38" t="b">
        <f t="shared" si="17"/>
        <v>0</v>
      </c>
      <c r="BC17" s="38"/>
      <c r="BD17" s="38"/>
      <c r="BE17" s="38" t="str">
        <f t="shared" si="18"/>
        <v/>
      </c>
      <c r="BF17" s="38"/>
      <c r="BG17" s="38"/>
      <c r="BH17" s="38"/>
      <c r="BI17" s="38"/>
      <c r="BJ17" s="38" t="str">
        <f>IFERROR(INDEX(Preisfaktoren!$B$22:$C$44,MATCH(D17,Preisfaktoren!$B$22:$B$44,0),2),"")</f>
        <v/>
      </c>
      <c r="BK17" s="38" t="str">
        <f>IFERROR(INDEX(Preisfaktoren!$B$22:$F$44,MATCH(D17,Preisfaktoren!$B$22:$B$44,0),5),"")</f>
        <v/>
      </c>
      <c r="BL17" s="38" t="str">
        <f>IFERROR(INDEX(Biegeabzug!$A$4:$H$21,MATCH($BK17,Biegeabzug!$A$4:$A$21,0),MATCH(0,Biegeabzug!$A$4:$H$4,1)),"")</f>
        <v/>
      </c>
      <c r="BM17" s="38" t="str">
        <f>IFERROR(INDEX(Biegeabzug!$A$4:$H$21,MATCH($BK17,Biegeabzug!$A$4:$A$21,0),MATCH(90,Biegeabzug!$A$4:$H$4,1)),"")</f>
        <v/>
      </c>
      <c r="BN17" s="38" t="str">
        <f t="shared" si="19"/>
        <v/>
      </c>
    </row>
    <row r="18" spans="1:66">
      <c r="A18" s="30"/>
      <c r="B18" s="30"/>
      <c r="C18" s="30"/>
      <c r="D18" s="30"/>
      <c r="E18" s="65" t="s">
        <v>43</v>
      </c>
      <c r="F18" s="48" t="str">
        <f>IF(ISBLANK(D18),"",IF(E18="ja",[2]Übersicht!$C$7,"keine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142</v>
      </c>
      <c r="W18" s="101"/>
      <c r="Y18" s="32">
        <f t="shared" si="0"/>
        <v>0</v>
      </c>
      <c r="Z18" s="32">
        <f t="shared" si="1"/>
        <v>0</v>
      </c>
      <c r="AA18" s="43" t="str">
        <f t="shared" si="2"/>
        <v/>
      </c>
      <c r="AB18" s="43" t="e" vm="9">
        <f t="shared" si="3"/>
        <v>#VALUE!</v>
      </c>
      <c r="AC18" s="32">
        <f t="shared" si="4"/>
        <v>0</v>
      </c>
      <c r="AD18" s="32">
        <f t="shared" si="5"/>
        <v>0</v>
      </c>
      <c r="AE18" s="33" t="s">
        <v>143</v>
      </c>
      <c r="AF18" s="32" t="str">
        <f t="shared" si="6"/>
        <v/>
      </c>
      <c r="AG18" s="32">
        <f t="shared" si="7"/>
        <v>0</v>
      </c>
      <c r="AH18" s="32" t="e">
        <f t="shared" si="11"/>
        <v>#VALUE!</v>
      </c>
      <c r="AI18" s="32">
        <f t="shared" si="12"/>
        <v>0</v>
      </c>
      <c r="AJ18" s="32"/>
      <c r="AK18" s="32"/>
      <c r="AL18" s="32"/>
      <c r="AM18" s="32"/>
      <c r="AN18" s="32">
        <v>4</v>
      </c>
      <c r="AO18" s="32">
        <v>3</v>
      </c>
      <c r="AP18" s="32">
        <v>2</v>
      </c>
      <c r="AQ18" s="32">
        <f t="shared" si="8"/>
        <v>0</v>
      </c>
      <c r="AR18" s="32">
        <f t="shared" si="9"/>
        <v>0</v>
      </c>
      <c r="AS18" s="32">
        <f t="shared" si="13"/>
        <v>0</v>
      </c>
      <c r="AT18" s="32">
        <v>0</v>
      </c>
      <c r="AU18" s="32" t="str">
        <f t="shared" si="10"/>
        <v>keine</v>
      </c>
      <c r="AV18" s="32"/>
      <c r="AW18" s="32" t="b">
        <f t="shared" si="14"/>
        <v>0</v>
      </c>
      <c r="AX18" s="38"/>
      <c r="AY18" s="38"/>
      <c r="AZ18" s="38" t="b">
        <f t="shared" si="15"/>
        <v>0</v>
      </c>
      <c r="BA18" s="38" t="b">
        <f t="shared" si="16"/>
        <v>0</v>
      </c>
      <c r="BB18" s="38" t="b">
        <f t="shared" si="17"/>
        <v>0</v>
      </c>
      <c r="BC18" s="38"/>
      <c r="BD18" s="38"/>
      <c r="BE18" s="38" t="str">
        <f t="shared" si="18"/>
        <v/>
      </c>
      <c r="BF18" s="38"/>
      <c r="BG18" s="38"/>
      <c r="BH18" s="38"/>
      <c r="BI18" s="38"/>
      <c r="BJ18" s="38" t="str">
        <f>IFERROR(INDEX(Preisfaktoren!$B$22:$C$44,MATCH(D18,Preisfaktoren!$B$22:$B$44,0),2),"")</f>
        <v/>
      </c>
      <c r="BK18" s="38" t="str">
        <f>IFERROR(INDEX(Preisfaktoren!$B$22:$F$44,MATCH(D18,Preisfaktoren!$B$22:$B$44,0),5),"")</f>
        <v/>
      </c>
      <c r="BL18" s="38" t="str">
        <f>IFERROR(INDEX(Biegeabzug!$A$4:$H$21,MATCH($BK18,Biegeabzug!$A$4:$A$21,0),MATCH(0,Biegeabzug!$A$4:$H$4,1)),"")</f>
        <v/>
      </c>
      <c r="BM18" s="38" t="str">
        <f>IFERROR(INDEX(Biegeabzug!$A$4:$H$21,MATCH($BK18,Biegeabzug!$A$4:$A$21,0),MATCH(90,Biegeabzug!$A$4:$H$4,1)),"")</f>
        <v/>
      </c>
      <c r="BN18" s="38" t="str">
        <f t="shared" si="19"/>
        <v/>
      </c>
    </row>
    <row r="19" spans="1:66">
      <c r="A19" s="30"/>
      <c r="B19" s="30"/>
      <c r="C19" s="30"/>
      <c r="D19" s="30"/>
      <c r="E19" s="65" t="s">
        <v>43</v>
      </c>
      <c r="F19" s="48" t="str">
        <f>IF(ISBLANK(D19),"",IF(E19="ja",[2]Übersicht!$C$7,"keine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142</v>
      </c>
      <c r="W19" s="101"/>
      <c r="Y19" s="32">
        <f t="shared" si="0"/>
        <v>0</v>
      </c>
      <c r="Z19" s="32">
        <f t="shared" si="1"/>
        <v>0</v>
      </c>
      <c r="AA19" s="43" t="str">
        <f t="shared" si="2"/>
        <v/>
      </c>
      <c r="AB19" s="43" t="e" vm="9">
        <f t="shared" si="3"/>
        <v>#VALUE!</v>
      </c>
      <c r="AC19" s="32">
        <f t="shared" si="4"/>
        <v>0</v>
      </c>
      <c r="AD19" s="32">
        <f t="shared" si="5"/>
        <v>0</v>
      </c>
      <c r="AE19" s="33" t="s">
        <v>143</v>
      </c>
      <c r="AF19" s="32" t="str">
        <f t="shared" si="6"/>
        <v/>
      </c>
      <c r="AG19" s="32">
        <f t="shared" si="7"/>
        <v>0</v>
      </c>
      <c r="AH19" s="32" t="e">
        <f t="shared" si="11"/>
        <v>#VALUE!</v>
      </c>
      <c r="AI19" s="32">
        <f t="shared" si="12"/>
        <v>0</v>
      </c>
      <c r="AJ19" s="32"/>
      <c r="AK19" s="32"/>
      <c r="AL19" s="32"/>
      <c r="AM19" s="32"/>
      <c r="AN19" s="32">
        <v>4</v>
      </c>
      <c r="AO19" s="32">
        <v>3</v>
      </c>
      <c r="AP19" s="32">
        <v>2</v>
      </c>
      <c r="AQ19" s="32">
        <f t="shared" si="8"/>
        <v>0</v>
      </c>
      <c r="AR19" s="32">
        <f t="shared" si="9"/>
        <v>0</v>
      </c>
      <c r="AS19" s="32">
        <f t="shared" si="13"/>
        <v>0</v>
      </c>
      <c r="AT19" s="32">
        <v>0</v>
      </c>
      <c r="AU19" s="32" t="str">
        <f t="shared" si="10"/>
        <v>keine</v>
      </c>
      <c r="AV19" s="32"/>
      <c r="AW19" s="32" t="b">
        <f t="shared" si="14"/>
        <v>0</v>
      </c>
      <c r="AX19" s="38"/>
      <c r="AY19" s="38"/>
      <c r="AZ19" s="38" t="b">
        <f t="shared" si="15"/>
        <v>0</v>
      </c>
      <c r="BA19" s="38" t="b">
        <f t="shared" si="16"/>
        <v>0</v>
      </c>
      <c r="BB19" s="38" t="b">
        <f t="shared" si="17"/>
        <v>0</v>
      </c>
      <c r="BC19" s="38"/>
      <c r="BD19" s="38"/>
      <c r="BE19" s="38" t="str">
        <f t="shared" si="18"/>
        <v/>
      </c>
      <c r="BF19" s="38"/>
      <c r="BG19" s="38"/>
      <c r="BH19" s="38"/>
      <c r="BI19" s="38"/>
      <c r="BJ19" s="38" t="str">
        <f>IFERROR(INDEX(Preisfaktoren!$B$22:$C$44,MATCH(D19,Preisfaktoren!$B$22:$B$44,0),2),"")</f>
        <v/>
      </c>
      <c r="BK19" s="38" t="str">
        <f>IFERROR(INDEX(Preisfaktoren!$B$22:$F$44,MATCH(D19,Preisfaktoren!$B$22:$B$44,0),5),"")</f>
        <v/>
      </c>
      <c r="BL19" s="38" t="str">
        <f>IFERROR(INDEX(Biegeabzug!$A$4:$H$21,MATCH($BK19,Biegeabzug!$A$4:$A$21,0),MATCH(0,Biegeabzug!$A$4:$H$4,1)),"")</f>
        <v/>
      </c>
      <c r="BM19" s="38" t="str">
        <f>IFERROR(INDEX(Biegeabzug!$A$4:$H$21,MATCH($BK19,Biegeabzug!$A$4:$A$21,0),MATCH(90,Biegeabzug!$A$4:$H$4,1)),"")</f>
        <v/>
      </c>
      <c r="BN19" s="38" t="str">
        <f t="shared" si="19"/>
        <v/>
      </c>
    </row>
    <row r="20" spans="1:66">
      <c r="A20" s="30"/>
      <c r="B20" s="30"/>
      <c r="C20" s="30"/>
      <c r="D20" s="30"/>
      <c r="E20" s="65" t="s">
        <v>43</v>
      </c>
      <c r="F20" s="48" t="str">
        <f>IF(ISBLANK(D20),"",IF(E20="ja",[2]Übersicht!$C$7,"keine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142</v>
      </c>
      <c r="W20" s="101"/>
      <c r="Y20" s="32">
        <f t="shared" si="0"/>
        <v>0</v>
      </c>
      <c r="Z20" s="32">
        <f t="shared" si="1"/>
        <v>0</v>
      </c>
      <c r="AA20" s="43" t="str">
        <f t="shared" si="2"/>
        <v/>
      </c>
      <c r="AB20" s="43" t="e" vm="9">
        <f t="shared" si="3"/>
        <v>#VALUE!</v>
      </c>
      <c r="AC20" s="32">
        <f t="shared" si="4"/>
        <v>0</v>
      </c>
      <c r="AD20" s="32">
        <f t="shared" si="5"/>
        <v>0</v>
      </c>
      <c r="AE20" s="33" t="s">
        <v>143</v>
      </c>
      <c r="AF20" s="32" t="str">
        <f t="shared" si="6"/>
        <v/>
      </c>
      <c r="AG20" s="32">
        <f t="shared" si="7"/>
        <v>0</v>
      </c>
      <c r="AH20" s="32" t="e">
        <f t="shared" si="11"/>
        <v>#VALUE!</v>
      </c>
      <c r="AI20" s="32">
        <f t="shared" si="12"/>
        <v>0</v>
      </c>
      <c r="AJ20" s="32"/>
      <c r="AK20" s="32"/>
      <c r="AL20" s="32"/>
      <c r="AM20" s="32"/>
      <c r="AN20" s="32">
        <v>4</v>
      </c>
      <c r="AO20" s="32">
        <v>3</v>
      </c>
      <c r="AP20" s="32">
        <v>2</v>
      </c>
      <c r="AQ20" s="32">
        <f t="shared" si="8"/>
        <v>0</v>
      </c>
      <c r="AR20" s="32">
        <f t="shared" si="9"/>
        <v>0</v>
      </c>
      <c r="AS20" s="32">
        <f t="shared" si="13"/>
        <v>0</v>
      </c>
      <c r="AT20" s="32">
        <v>0</v>
      </c>
      <c r="AU20" s="32" t="str">
        <f t="shared" si="10"/>
        <v>keine</v>
      </c>
      <c r="AV20" s="32"/>
      <c r="AW20" s="32" t="b">
        <f t="shared" si="14"/>
        <v>0</v>
      </c>
      <c r="AX20" s="38"/>
      <c r="AY20" s="38"/>
      <c r="AZ20" s="38" t="b">
        <f t="shared" si="15"/>
        <v>0</v>
      </c>
      <c r="BA20" s="38" t="b">
        <f t="shared" si="16"/>
        <v>0</v>
      </c>
      <c r="BB20" s="38" t="b">
        <f t="shared" si="17"/>
        <v>0</v>
      </c>
      <c r="BC20" s="38"/>
      <c r="BD20" s="38"/>
      <c r="BE20" s="38" t="str">
        <f t="shared" si="18"/>
        <v/>
      </c>
      <c r="BF20" s="38"/>
      <c r="BG20" s="38"/>
      <c r="BH20" s="38"/>
      <c r="BI20" s="38"/>
      <c r="BJ20" s="38" t="str">
        <f>IFERROR(INDEX(Preisfaktoren!$B$22:$C$44,MATCH(D20,Preisfaktoren!$B$22:$B$44,0),2),"")</f>
        <v/>
      </c>
      <c r="BK20" s="38" t="str">
        <f>IFERROR(INDEX(Preisfaktoren!$B$22:$F$44,MATCH(D20,Preisfaktoren!$B$22:$B$44,0),5),"")</f>
        <v/>
      </c>
      <c r="BL20" s="38" t="str">
        <f>IFERROR(INDEX(Biegeabzug!$A$4:$H$21,MATCH($BK20,Biegeabzug!$A$4:$A$21,0),MATCH(0,Biegeabzug!$A$4:$H$4,1)),"")</f>
        <v/>
      </c>
      <c r="BM20" s="38" t="str">
        <f>IFERROR(INDEX(Biegeabzug!$A$4:$H$21,MATCH($BK20,Biegeabzug!$A$4:$A$21,0),MATCH(90,Biegeabzug!$A$4:$H$4,1)),"")</f>
        <v/>
      </c>
      <c r="BN20" s="38" t="str">
        <f t="shared" si="19"/>
        <v/>
      </c>
    </row>
    <row r="21" spans="1:66">
      <c r="A21" s="30"/>
      <c r="B21" s="30"/>
      <c r="C21" s="30"/>
      <c r="D21" s="30"/>
      <c r="E21" s="65" t="s">
        <v>43</v>
      </c>
      <c r="F21" s="48" t="str">
        <f>IF(ISBLANK(D21),"",IF(E21="ja",[2]Übersicht!$C$7,"keine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142</v>
      </c>
      <c r="W21" s="101"/>
      <c r="Y21" s="32">
        <f t="shared" si="0"/>
        <v>0</v>
      </c>
      <c r="Z21" s="32">
        <f t="shared" si="1"/>
        <v>0</v>
      </c>
      <c r="AA21" s="43" t="str">
        <f t="shared" si="2"/>
        <v/>
      </c>
      <c r="AB21" s="43" t="e" vm="9">
        <f t="shared" si="3"/>
        <v>#VALUE!</v>
      </c>
      <c r="AC21" s="32">
        <f t="shared" si="4"/>
        <v>0</v>
      </c>
      <c r="AD21" s="32">
        <f t="shared" si="5"/>
        <v>0</v>
      </c>
      <c r="AE21" s="33" t="s">
        <v>143</v>
      </c>
      <c r="AF21" s="32" t="str">
        <f t="shared" si="6"/>
        <v/>
      </c>
      <c r="AG21" s="32">
        <f t="shared" si="7"/>
        <v>0</v>
      </c>
      <c r="AH21" s="32" t="e">
        <f t="shared" si="11"/>
        <v>#VALUE!</v>
      </c>
      <c r="AI21" s="32">
        <f t="shared" si="12"/>
        <v>0</v>
      </c>
      <c r="AJ21" s="32"/>
      <c r="AK21" s="32"/>
      <c r="AL21" s="32"/>
      <c r="AM21" s="32"/>
      <c r="AN21" s="32">
        <v>4</v>
      </c>
      <c r="AO21" s="32">
        <v>3</v>
      </c>
      <c r="AP21" s="32">
        <v>2</v>
      </c>
      <c r="AQ21" s="32">
        <f t="shared" si="8"/>
        <v>0</v>
      </c>
      <c r="AR21" s="32">
        <f t="shared" si="9"/>
        <v>0</v>
      </c>
      <c r="AS21" s="32">
        <f t="shared" si="13"/>
        <v>0</v>
      </c>
      <c r="AT21" s="32">
        <v>0</v>
      </c>
      <c r="AU21" s="32" t="str">
        <f t="shared" si="10"/>
        <v>keine</v>
      </c>
      <c r="AV21" s="32"/>
      <c r="AW21" s="32" t="b">
        <f t="shared" si="14"/>
        <v>0</v>
      </c>
      <c r="AX21" s="38"/>
      <c r="AY21" s="38"/>
      <c r="AZ21" s="38" t="b">
        <f t="shared" si="15"/>
        <v>0</v>
      </c>
      <c r="BA21" s="38" t="b">
        <f t="shared" si="16"/>
        <v>0</v>
      </c>
      <c r="BB21" s="38" t="b">
        <f t="shared" si="17"/>
        <v>0</v>
      </c>
      <c r="BC21" s="38"/>
      <c r="BD21" s="38"/>
      <c r="BE21" s="38" t="str">
        <f t="shared" si="18"/>
        <v/>
      </c>
      <c r="BF21" s="38"/>
      <c r="BG21" s="38"/>
      <c r="BH21" s="38"/>
      <c r="BI21" s="38"/>
      <c r="BJ21" s="38" t="str">
        <f>IFERROR(INDEX(Preisfaktoren!$B$22:$C$44,MATCH(D21,Preisfaktoren!$B$22:$B$44,0),2),"")</f>
        <v/>
      </c>
      <c r="BK21" s="38" t="str">
        <f>IFERROR(INDEX(Preisfaktoren!$B$22:$F$44,MATCH(D21,Preisfaktoren!$B$22:$B$44,0),5),"")</f>
        <v/>
      </c>
      <c r="BL21" s="38" t="str">
        <f>IFERROR(INDEX(Biegeabzug!$A$4:$H$21,MATCH($BK21,Biegeabzug!$A$4:$A$21,0),MATCH(0,Biegeabzug!$A$4:$H$4,1)),"")</f>
        <v/>
      </c>
      <c r="BM21" s="38" t="str">
        <f>IFERROR(INDEX(Biegeabzug!$A$4:$H$21,MATCH($BK21,Biegeabzug!$A$4:$A$21,0),MATCH(90,Biegeabzug!$A$4:$H$4,1)),"")</f>
        <v/>
      </c>
      <c r="BN21" s="38" t="str">
        <f t="shared" si="19"/>
        <v/>
      </c>
    </row>
    <row r="22" spans="1:66">
      <c r="A22" s="30"/>
      <c r="B22" s="30"/>
      <c r="C22" s="30"/>
      <c r="D22" s="30"/>
      <c r="E22" s="65" t="s">
        <v>43</v>
      </c>
      <c r="F22" s="48" t="str">
        <f>IF(ISBLANK(D22),"",IF(E22="ja",[2]Übersicht!$C$7,"keine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142</v>
      </c>
      <c r="W22" s="101"/>
      <c r="Y22" s="32">
        <f t="shared" si="0"/>
        <v>0</v>
      </c>
      <c r="Z22" s="32">
        <f t="shared" si="1"/>
        <v>0</v>
      </c>
      <c r="AA22" s="43" t="str">
        <f t="shared" si="2"/>
        <v/>
      </c>
      <c r="AB22" s="43" t="e" vm="9">
        <f t="shared" si="3"/>
        <v>#VALUE!</v>
      </c>
      <c r="AC22" s="32">
        <f t="shared" si="4"/>
        <v>0</v>
      </c>
      <c r="AD22" s="32">
        <f t="shared" si="5"/>
        <v>0</v>
      </c>
      <c r="AE22" s="33" t="s">
        <v>143</v>
      </c>
      <c r="AF22" s="32" t="str">
        <f t="shared" si="6"/>
        <v/>
      </c>
      <c r="AG22" s="32">
        <f t="shared" si="7"/>
        <v>0</v>
      </c>
      <c r="AH22" s="32" t="e">
        <f t="shared" si="11"/>
        <v>#VALUE!</v>
      </c>
      <c r="AI22" s="32">
        <f t="shared" si="12"/>
        <v>0</v>
      </c>
      <c r="AJ22" s="32"/>
      <c r="AK22" s="32"/>
      <c r="AL22" s="32"/>
      <c r="AM22" s="32"/>
      <c r="AN22" s="32">
        <v>4</v>
      </c>
      <c r="AO22" s="32">
        <v>3</v>
      </c>
      <c r="AP22" s="32">
        <v>2</v>
      </c>
      <c r="AQ22" s="32">
        <f t="shared" si="8"/>
        <v>0</v>
      </c>
      <c r="AR22" s="32">
        <f t="shared" si="9"/>
        <v>0</v>
      </c>
      <c r="AS22" s="32">
        <f t="shared" si="13"/>
        <v>0</v>
      </c>
      <c r="AT22" s="32">
        <v>0</v>
      </c>
      <c r="AU22" s="32" t="str">
        <f t="shared" si="10"/>
        <v>keine</v>
      </c>
      <c r="AV22" s="32"/>
      <c r="AW22" s="32" t="b">
        <f t="shared" si="14"/>
        <v>0</v>
      </c>
      <c r="AX22" s="38"/>
      <c r="AY22" s="38"/>
      <c r="AZ22" s="38" t="b">
        <f t="shared" si="15"/>
        <v>0</v>
      </c>
      <c r="BA22" s="38" t="b">
        <f t="shared" si="16"/>
        <v>0</v>
      </c>
      <c r="BB22" s="38" t="b">
        <f t="shared" si="17"/>
        <v>0</v>
      </c>
      <c r="BC22" s="38"/>
      <c r="BD22" s="38"/>
      <c r="BE22" s="38" t="str">
        <f t="shared" si="18"/>
        <v/>
      </c>
      <c r="BF22" s="38"/>
      <c r="BG22" s="38"/>
      <c r="BH22" s="38"/>
      <c r="BI22" s="38"/>
      <c r="BJ22" s="38" t="str">
        <f>IFERROR(INDEX(Preisfaktoren!$B$22:$C$44,MATCH(D22,Preisfaktoren!$B$22:$B$44,0),2),"")</f>
        <v/>
      </c>
      <c r="BK22" s="38" t="str">
        <f>IFERROR(INDEX(Preisfaktoren!$B$22:$F$44,MATCH(D22,Preisfaktoren!$B$22:$B$44,0),5),"")</f>
        <v/>
      </c>
      <c r="BL22" s="38" t="str">
        <f>IFERROR(INDEX(Biegeabzug!$A$4:$H$21,MATCH($BK22,Biegeabzug!$A$4:$A$21,0),MATCH(0,Biegeabzug!$A$4:$H$4,1)),"")</f>
        <v/>
      </c>
      <c r="BM22" s="38" t="str">
        <f>IFERROR(INDEX(Biegeabzug!$A$4:$H$21,MATCH($BK22,Biegeabzug!$A$4:$A$21,0),MATCH(90,Biegeabzug!$A$4:$H$4,1)),"")</f>
        <v/>
      </c>
      <c r="BN22" s="38" t="str">
        <f t="shared" si="19"/>
        <v/>
      </c>
    </row>
    <row r="23" spans="1:66">
      <c r="A23" s="30"/>
      <c r="B23" s="30"/>
      <c r="C23" s="30"/>
      <c r="D23" s="30"/>
      <c r="E23" s="65" t="s">
        <v>43</v>
      </c>
      <c r="F23" s="48" t="str">
        <f>IF(ISBLANK(D23),"",IF(E23="ja",[2]Übersicht!$C$7,"keine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142</v>
      </c>
      <c r="W23" s="101"/>
      <c r="Y23" s="32">
        <f t="shared" si="0"/>
        <v>0</v>
      </c>
      <c r="Z23" s="32">
        <f t="shared" si="1"/>
        <v>0</v>
      </c>
      <c r="AA23" s="43" t="str">
        <f t="shared" si="2"/>
        <v/>
      </c>
      <c r="AB23" s="43" t="e" vm="9">
        <f t="shared" si="3"/>
        <v>#VALUE!</v>
      </c>
      <c r="AC23" s="32">
        <f t="shared" si="4"/>
        <v>0</v>
      </c>
      <c r="AD23" s="32">
        <f t="shared" si="5"/>
        <v>0</v>
      </c>
      <c r="AE23" s="33" t="s">
        <v>143</v>
      </c>
      <c r="AF23" s="32" t="str">
        <f t="shared" si="6"/>
        <v/>
      </c>
      <c r="AG23" s="32">
        <f t="shared" si="7"/>
        <v>0</v>
      </c>
      <c r="AH23" s="32" t="e">
        <f t="shared" si="11"/>
        <v>#VALUE!</v>
      </c>
      <c r="AI23" s="32">
        <f t="shared" si="12"/>
        <v>0</v>
      </c>
      <c r="AJ23" s="32"/>
      <c r="AK23" s="32"/>
      <c r="AL23" s="32"/>
      <c r="AM23" s="32"/>
      <c r="AN23" s="32">
        <v>4</v>
      </c>
      <c r="AO23" s="32">
        <v>3</v>
      </c>
      <c r="AP23" s="32">
        <v>2</v>
      </c>
      <c r="AQ23" s="32">
        <f t="shared" si="8"/>
        <v>0</v>
      </c>
      <c r="AR23" s="32">
        <f t="shared" si="9"/>
        <v>0</v>
      </c>
      <c r="AS23" s="32">
        <f t="shared" si="13"/>
        <v>0</v>
      </c>
      <c r="AT23" s="32">
        <v>0</v>
      </c>
      <c r="AU23" s="32" t="str">
        <f t="shared" si="10"/>
        <v>keine</v>
      </c>
      <c r="AV23" s="32"/>
      <c r="AW23" s="32" t="b">
        <f t="shared" si="14"/>
        <v>0</v>
      </c>
      <c r="AX23" s="38"/>
      <c r="AY23" s="38"/>
      <c r="AZ23" s="38" t="b">
        <f t="shared" si="15"/>
        <v>0</v>
      </c>
      <c r="BA23" s="38" t="b">
        <f t="shared" si="16"/>
        <v>0</v>
      </c>
      <c r="BB23" s="38" t="b">
        <f t="shared" si="17"/>
        <v>0</v>
      </c>
      <c r="BC23" s="38"/>
      <c r="BD23" s="38"/>
      <c r="BE23" s="38" t="str">
        <f t="shared" si="18"/>
        <v/>
      </c>
      <c r="BF23" s="38"/>
      <c r="BG23" s="38"/>
      <c r="BH23" s="38"/>
      <c r="BI23" s="38"/>
      <c r="BJ23" s="38" t="str">
        <f>IFERROR(INDEX(Preisfaktoren!$B$22:$C$44,MATCH(D23,Preisfaktoren!$B$22:$B$44,0),2),"")</f>
        <v/>
      </c>
      <c r="BK23" s="38" t="str">
        <f>IFERROR(INDEX(Preisfaktoren!$B$22:$F$44,MATCH(D23,Preisfaktoren!$B$22:$B$44,0),5),"")</f>
        <v/>
      </c>
      <c r="BL23" s="38" t="str">
        <f>IFERROR(INDEX(Biegeabzug!$A$4:$H$21,MATCH($BK23,Biegeabzug!$A$4:$A$21,0),MATCH(0,Biegeabzug!$A$4:$H$4,1)),"")</f>
        <v/>
      </c>
      <c r="BM23" s="38" t="str">
        <f>IFERROR(INDEX(Biegeabzug!$A$4:$H$21,MATCH($BK23,Biegeabzug!$A$4:$A$21,0),MATCH(90,Biegeabzug!$A$4:$H$4,1)),"")</f>
        <v/>
      </c>
      <c r="BN23" s="38" t="str">
        <f t="shared" si="19"/>
        <v/>
      </c>
    </row>
    <row r="24" spans="1:66">
      <c r="A24" s="30"/>
      <c r="B24" s="30"/>
      <c r="C24" s="30"/>
      <c r="D24" s="30"/>
      <c r="E24" s="65" t="s">
        <v>43</v>
      </c>
      <c r="F24" s="48" t="str">
        <f>IF(ISBLANK(D24),"",IF(E24="ja",[2]Übersicht!$C$7,"keine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142</v>
      </c>
      <c r="W24" s="101"/>
      <c r="Y24" s="32">
        <f t="shared" si="0"/>
        <v>0</v>
      </c>
      <c r="Z24" s="32">
        <f t="shared" si="1"/>
        <v>0</v>
      </c>
      <c r="AA24" s="43" t="str">
        <f t="shared" si="2"/>
        <v/>
      </c>
      <c r="AB24" s="43" t="e" vm="9">
        <f t="shared" si="3"/>
        <v>#VALUE!</v>
      </c>
      <c r="AC24" s="32">
        <f t="shared" si="4"/>
        <v>0</v>
      </c>
      <c r="AD24" s="32">
        <f t="shared" si="5"/>
        <v>0</v>
      </c>
      <c r="AE24" s="33" t="s">
        <v>143</v>
      </c>
      <c r="AF24" s="32" t="str">
        <f t="shared" si="6"/>
        <v/>
      </c>
      <c r="AG24" s="32">
        <f t="shared" si="7"/>
        <v>0</v>
      </c>
      <c r="AH24" s="32" t="e">
        <f t="shared" si="11"/>
        <v>#VALUE!</v>
      </c>
      <c r="AI24" s="32">
        <f t="shared" si="12"/>
        <v>0</v>
      </c>
      <c r="AJ24" s="32"/>
      <c r="AK24" s="32"/>
      <c r="AL24" s="32"/>
      <c r="AM24" s="32"/>
      <c r="AN24" s="32">
        <v>4</v>
      </c>
      <c r="AO24" s="32">
        <v>3</v>
      </c>
      <c r="AP24" s="32">
        <v>2</v>
      </c>
      <c r="AQ24" s="32">
        <f t="shared" si="8"/>
        <v>0</v>
      </c>
      <c r="AR24" s="32">
        <f t="shared" si="9"/>
        <v>0</v>
      </c>
      <c r="AS24" s="32">
        <f t="shared" si="13"/>
        <v>0</v>
      </c>
      <c r="AT24" s="32">
        <v>0</v>
      </c>
      <c r="AU24" s="32" t="str">
        <f t="shared" si="10"/>
        <v>keine</v>
      </c>
      <c r="AV24" s="32"/>
      <c r="AW24" s="32" t="b">
        <f t="shared" si="14"/>
        <v>0</v>
      </c>
      <c r="AX24" s="38"/>
      <c r="AY24" s="38"/>
      <c r="AZ24" s="38" t="b">
        <f t="shared" si="15"/>
        <v>0</v>
      </c>
      <c r="BA24" s="38" t="b">
        <f t="shared" si="16"/>
        <v>0</v>
      </c>
      <c r="BB24" s="38" t="b">
        <f t="shared" si="17"/>
        <v>0</v>
      </c>
      <c r="BC24" s="38"/>
      <c r="BD24" s="38"/>
      <c r="BE24" s="38" t="str">
        <f t="shared" si="18"/>
        <v/>
      </c>
      <c r="BF24" s="38"/>
      <c r="BG24" s="38"/>
      <c r="BH24" s="38"/>
      <c r="BI24" s="38"/>
      <c r="BJ24" s="38" t="str">
        <f>IFERROR(INDEX(Preisfaktoren!$B$22:$C$44,MATCH(D24,Preisfaktoren!$B$22:$B$44,0),2),"")</f>
        <v/>
      </c>
      <c r="BK24" s="38" t="str">
        <f>IFERROR(INDEX(Preisfaktoren!$B$22:$F$44,MATCH(D24,Preisfaktoren!$B$22:$B$44,0),5),"")</f>
        <v/>
      </c>
      <c r="BL24" s="38" t="str">
        <f>IFERROR(INDEX(Biegeabzug!$A$4:$H$21,MATCH($BK24,Biegeabzug!$A$4:$A$21,0),MATCH(0,Biegeabzug!$A$4:$H$4,1)),"")</f>
        <v/>
      </c>
      <c r="BM24" s="38" t="str">
        <f>IFERROR(INDEX(Biegeabzug!$A$4:$H$21,MATCH($BK24,Biegeabzug!$A$4:$A$21,0),MATCH(90,Biegeabzug!$A$4:$H$4,1)),"")</f>
        <v/>
      </c>
      <c r="BN24" s="38" t="str">
        <f t="shared" si="19"/>
        <v/>
      </c>
    </row>
    <row r="25" spans="1:66">
      <c r="A25" s="30"/>
      <c r="B25" s="30"/>
      <c r="C25" s="30"/>
      <c r="D25" s="30"/>
      <c r="E25" s="65" t="s">
        <v>43</v>
      </c>
      <c r="F25" s="48" t="str">
        <f>IF(ISBLANK(D25),"",IF(E25="ja",[2]Übersicht!$C$7,"keine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142</v>
      </c>
      <c r="W25" s="101"/>
      <c r="Y25" s="32">
        <f t="shared" si="0"/>
        <v>0</v>
      </c>
      <c r="Z25" s="32">
        <f t="shared" si="1"/>
        <v>0</v>
      </c>
      <c r="AA25" s="43" t="str">
        <f t="shared" si="2"/>
        <v/>
      </c>
      <c r="AB25" s="43" t="e" vm="9">
        <f t="shared" si="3"/>
        <v>#VALUE!</v>
      </c>
      <c r="AC25" s="32">
        <f t="shared" si="4"/>
        <v>0</v>
      </c>
      <c r="AD25" s="32">
        <f t="shared" si="5"/>
        <v>0</v>
      </c>
      <c r="AE25" s="33" t="s">
        <v>143</v>
      </c>
      <c r="AF25" s="32" t="str">
        <f t="shared" si="6"/>
        <v/>
      </c>
      <c r="AG25" s="32">
        <f t="shared" si="7"/>
        <v>0</v>
      </c>
      <c r="AH25" s="32" t="e">
        <f t="shared" si="11"/>
        <v>#VALUE!</v>
      </c>
      <c r="AI25" s="32">
        <f t="shared" si="12"/>
        <v>0</v>
      </c>
      <c r="AJ25" s="32"/>
      <c r="AK25" s="32"/>
      <c r="AL25" s="32"/>
      <c r="AM25" s="32"/>
      <c r="AN25" s="32">
        <v>4</v>
      </c>
      <c r="AO25" s="32">
        <v>3</v>
      </c>
      <c r="AP25" s="32">
        <v>2</v>
      </c>
      <c r="AQ25" s="32">
        <f t="shared" si="8"/>
        <v>0</v>
      </c>
      <c r="AR25" s="32">
        <f t="shared" si="9"/>
        <v>0</v>
      </c>
      <c r="AS25" s="32">
        <f t="shared" si="13"/>
        <v>0</v>
      </c>
      <c r="AT25" s="32">
        <v>0</v>
      </c>
      <c r="AU25" s="32" t="str">
        <f t="shared" si="10"/>
        <v>keine</v>
      </c>
      <c r="AV25" s="32"/>
      <c r="AW25" s="32" t="b">
        <f t="shared" si="14"/>
        <v>0</v>
      </c>
      <c r="AX25" s="38"/>
      <c r="AY25" s="38"/>
      <c r="AZ25" s="38" t="b">
        <f t="shared" si="15"/>
        <v>0</v>
      </c>
      <c r="BA25" s="38" t="b">
        <f t="shared" si="16"/>
        <v>0</v>
      </c>
      <c r="BB25" s="38" t="b">
        <f t="shared" si="17"/>
        <v>0</v>
      </c>
      <c r="BC25" s="38"/>
      <c r="BD25" s="38"/>
      <c r="BE25" s="38" t="str">
        <f t="shared" si="18"/>
        <v/>
      </c>
      <c r="BF25" s="38"/>
      <c r="BG25" s="38"/>
      <c r="BH25" s="38"/>
      <c r="BI25" s="38"/>
      <c r="BJ25" s="38" t="str">
        <f>IFERROR(INDEX(Preisfaktoren!$B$22:$C$44,MATCH(D25,Preisfaktoren!$B$22:$B$44,0),2),"")</f>
        <v/>
      </c>
      <c r="BK25" s="38" t="str">
        <f>IFERROR(INDEX(Preisfaktoren!$B$22:$F$44,MATCH(D25,Preisfaktoren!$B$22:$B$44,0),5),"")</f>
        <v/>
      </c>
      <c r="BL25" s="38" t="str">
        <f>IFERROR(INDEX(Biegeabzug!$A$4:$H$21,MATCH($BK25,Biegeabzug!$A$4:$A$21,0),MATCH(0,Biegeabzug!$A$4:$H$4,1)),"")</f>
        <v/>
      </c>
      <c r="BM25" s="38" t="str">
        <f>IFERROR(INDEX(Biegeabzug!$A$4:$H$21,MATCH($BK25,Biegeabzug!$A$4:$A$21,0),MATCH(90,Biegeabzug!$A$4:$H$4,1)),"")</f>
        <v/>
      </c>
      <c r="BN25" s="38" t="str">
        <f t="shared" si="19"/>
        <v/>
      </c>
    </row>
  </sheetData>
  <sheetProtection sheet="1" objects="1" scenarios="1"/>
  <mergeCells count="3">
    <mergeCell ref="A3:D3"/>
    <mergeCell ref="C2:D2"/>
    <mergeCell ref="R4:T4"/>
  </mergeCells>
  <phoneticPr fontId="19" type="noConversion"/>
  <conditionalFormatting sqref="V6:V25">
    <cfRule type="expression" dxfId="29" priority="1">
      <formula>NOT($BN6)</formula>
    </cfRule>
  </conditionalFormatting>
  <conditionalFormatting sqref="AE6:AE25">
    <cfRule type="expression" dxfId="28" priority="2">
      <formula>AD6&lt;&gt;#REF!</formula>
    </cfRule>
  </conditionalFormatting>
  <dataValidations count="12">
    <dataValidation type="list" allowBlank="1" showInputMessage="1" showErrorMessage="1" sqref="AE6:AE25" xr:uid="{2677BE7D-DED4-4417-8D49-EA9EB8CB8BC8}">
      <formula1>"einseitig,zweiseitig"</formula1>
    </dataValidation>
    <dataValidation type="custom" allowBlank="1" showInputMessage="1" showErrorMessage="1" errorTitle="Breite B3 zu klein" error="Die Breite B3 muss grösser sein als Breite B1." sqref="J6:J25" xr:uid="{CDE61B6E-7513-4594-94EA-5AE462869932}">
      <formula1>BB6</formula1>
    </dataValidation>
    <dataValidation allowBlank="1" sqref="F6:F25" xr:uid="{33C0E10B-9E67-4CDE-AA8F-03F5074B0987}"/>
    <dataValidation type="custom" allowBlank="1" showInputMessage="1" showErrorMessage="1" errorTitle="Breite B2 zu klein" error="Die Breite B2 muss grösser sein als B1 oder grösser sein als B1 + 25mm, wenn die Variante Bolzen gewählt wurde." sqref="I6:I25" xr:uid="{DDE12BC0-F7EF-4123-9786-D5D0170A31DA}">
      <formula1>BA6</formula1>
    </dataValidation>
    <dataValidation allowBlank="1" showErrorMessage="1" errorTitle="Materialstärke zu klein" error="Für Bolzen muss das Material mindestens 2mm stark sein, sonst sieht man Abdrücke auf der Gegenseite." sqref="BN6:BN25" xr:uid="{E6569FCA-F781-456B-9ECE-3E2506B80B75}"/>
    <dataValidation type="custom" allowBlank="1" showInputMessage="1" showErrorMessage="1" errorTitle="Höhe H zu grosse" error="Die Höhe H darf maximal 1200mm betragen." sqref="G6:G25" xr:uid="{A95D4691-1489-4124-8FF5-E15141662149}">
      <formula1>AY6</formula1>
    </dataValidation>
    <dataValidation type="custom" allowBlank="1" showInputMessage="1" showErrorMessage="1" errorTitle="Breite B1 zu schmal" error="Die Breite B1 muss mindestens 14mm sein." sqref="H6:H25" xr:uid="{A60866AA-6AFF-409C-B552-7AE0EAC16534}">
      <formula1>AZ6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F4678DC5-1C62-4FA1-B5E8-5AB58901FADB}">
      <formula1>"Ja,Nein"</formula1>
    </dataValidation>
    <dataValidation type="custom" allowBlank="1" showInputMessage="1" showErrorMessage="1" errorTitle="Winkel W01° weicht ab" error="Der Winkel W01° muss 40 bis 180° betragen." sqref="M6:M25" xr:uid="{D13CA6BB-546A-4C9E-A75C-C0D6268DD124}">
      <formula1>BE6</formula1>
    </dataValidation>
    <dataValidation type="list" allowBlank="1" showInputMessage="1" showErrorMessage="1" sqref="D6:D25" xr:uid="{2CDD69CE-F66D-439C-9A39-3A5361B19753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D0CC1670-893D-4583-9047-89B26C7D552A}"/>
    <dataValidation type="list" allowBlank="1" sqref="E6:E25" xr:uid="{A76E36DE-3E79-477E-AD0C-AE43864EC573}">
      <formula1>"ja,nein"</formula1>
    </dataValidation>
  </dataValidations>
  <hyperlinks>
    <hyperlink ref="F1" location="'Sélection du type'!A1" display="zurück zu Typenauswahl" xr:uid="{08B49E0E-EAA1-4E04-AAE0-B90145706867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918FF-D74C-4FBD-A767-567A6DF50498}">
  <dimension ref="A1:BO25"/>
  <sheetViews>
    <sheetView workbookViewId="0">
      <selection activeCell="Y6" sqref="Y6"/>
    </sheetView>
  </sheetViews>
  <sheetFormatPr baseColWidth="10" defaultColWidth="11.3828125" defaultRowHeight="12.45" outlineLevelCol="1"/>
  <cols>
    <col min="1" max="2" width="11.3828125" customWidth="1"/>
    <col min="3" max="3" width="37.69140625" customWidth="1"/>
    <col min="4" max="4" width="28.69140625" bestFit="1" customWidth="1"/>
    <col min="5" max="5" width="20.15234375" bestFit="1" customWidth="1"/>
    <col min="6" max="6" width="36.3828125" customWidth="1"/>
    <col min="11" max="12" width="11.3828125" hidden="1" customWidth="1"/>
    <col min="13" max="13" width="11.3828125" customWidth="1"/>
    <col min="14" max="14" width="11.3828125" hidden="1" customWidth="1"/>
    <col min="15" max="15" width="33.15234375" hidden="1" customWidth="1"/>
    <col min="16" max="16" width="12.84375" hidden="1" customWidth="1"/>
    <col min="17" max="17" width="30.84375" hidden="1" customWidth="1"/>
    <col min="18" max="18" width="8.69140625" customWidth="1"/>
    <col min="19" max="19" width="28.3828125" customWidth="1"/>
    <col min="20" max="20" width="11.3828125" customWidth="1"/>
    <col min="21" max="22" width="11.3828125" hidden="1" customWidth="1"/>
    <col min="23" max="23" width="31.3828125" customWidth="1"/>
    <col min="24" max="24" width="11.3828125" customWidth="1"/>
    <col min="25" max="26" width="11.3828125" hidden="1" customWidth="1" outlineLevel="1"/>
    <col min="27" max="27" width="18.3046875" hidden="1" customWidth="1" outlineLevel="1"/>
    <col min="28" max="28" width="20" hidden="1" customWidth="1" outlineLevel="1"/>
    <col min="29" max="32" width="11.3828125" hidden="1" customWidth="1" outlineLevel="1"/>
    <col min="33" max="34" width="13.3046875" hidden="1" customWidth="1" outlineLevel="1"/>
    <col min="35" max="62" width="11.3828125" hidden="1" customWidth="1" outlineLevel="1"/>
    <col min="63" max="63" width="14.3046875" hidden="1" customWidth="1" outlineLevel="1"/>
    <col min="64" max="65" width="11.84375" hidden="1" customWidth="1" outlineLevel="1"/>
    <col min="66" max="66" width="11.3828125" hidden="1" customWidth="1" outlineLevel="1"/>
    <col min="67" max="67" width="11.3828125" collapsed="1"/>
  </cols>
  <sheetData>
    <row r="1" spans="1:66" ht="15.45">
      <c r="A1" s="31" t="s">
        <v>64</v>
      </c>
      <c r="B1" s="31"/>
      <c r="C1" s="31"/>
      <c r="D1" s="31"/>
      <c r="F1" s="47" t="s">
        <v>29</v>
      </c>
      <c r="G1" s="31"/>
      <c r="H1" s="31"/>
      <c r="I1" s="31"/>
      <c r="J1" s="31"/>
      <c r="K1" s="31"/>
      <c r="W1" s="31"/>
    </row>
    <row r="2" spans="1:66" ht="55.5" customHeight="1">
      <c r="A2" s="103" t="s">
        <v>30</v>
      </c>
      <c r="C2" s="152" t="s">
        <v>63</v>
      </c>
      <c r="D2" s="152"/>
      <c r="F2" s="102"/>
      <c r="G2" s="102"/>
      <c r="H2" s="102"/>
      <c r="I2" s="102"/>
      <c r="J2" s="102"/>
      <c r="K2" s="102"/>
      <c r="N2" s="103"/>
      <c r="O2" s="103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</row>
    <row r="3" spans="1:66" ht="273.75" customHeight="1">
      <c r="A3" s="160" t="e" vm="29">
        <f>INDEX(Bilder,MATCH(A1,Blechbezeichnung,0),3)</f>
        <v>#VALUE!</v>
      </c>
      <c r="B3" s="160"/>
      <c r="C3" s="160"/>
      <c r="D3" s="160"/>
      <c r="F3" s="49" t="e" vm="11">
        <f>INDEX(Bilder,MATCH(A1,Blechbezeichnung,0),2)</f>
        <v>#VALUE!</v>
      </c>
    </row>
    <row r="4" spans="1:66" ht="19.5" customHeight="1">
      <c r="A4" s="98"/>
      <c r="B4" s="98"/>
      <c r="C4" s="98"/>
      <c r="D4" s="98"/>
      <c r="E4" s="98"/>
      <c r="F4" s="98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61" t="s">
        <v>32</v>
      </c>
      <c r="S4" s="161"/>
      <c r="T4" s="161"/>
      <c r="U4" s="107"/>
      <c r="V4" s="107"/>
      <c r="W4" s="107"/>
    </row>
    <row r="5" spans="1:66" s="29" customFormat="1" ht="73.5" customHeight="1">
      <c r="A5" s="37" t="s">
        <v>13</v>
      </c>
      <c r="B5" s="110" t="s">
        <v>14</v>
      </c>
      <c r="C5" s="110" t="s">
        <v>33</v>
      </c>
      <c r="D5" s="110" t="s">
        <v>18</v>
      </c>
      <c r="E5" s="110" t="s">
        <v>34</v>
      </c>
      <c r="F5" s="110" t="s">
        <v>35</v>
      </c>
      <c r="G5" s="110" t="s">
        <v>36</v>
      </c>
      <c r="H5" s="110" t="s">
        <v>55</v>
      </c>
      <c r="I5" s="110" t="s">
        <v>56</v>
      </c>
      <c r="J5" s="110" t="s">
        <v>60</v>
      </c>
      <c r="K5" s="110" t="s">
        <v>97</v>
      </c>
      <c r="L5" s="110" t="s">
        <v>98</v>
      </c>
      <c r="M5" s="110" t="s">
        <v>23</v>
      </c>
      <c r="N5" s="110" t="s">
        <v>99</v>
      </c>
      <c r="O5" s="110" t="s">
        <v>100</v>
      </c>
      <c r="P5" s="110" t="s">
        <v>101</v>
      </c>
      <c r="Q5" s="110" t="s">
        <v>102</v>
      </c>
      <c r="R5" s="37" t="s">
        <v>50</v>
      </c>
      <c r="S5" s="37" t="s">
        <v>51</v>
      </c>
      <c r="T5" s="37" t="s">
        <v>52</v>
      </c>
      <c r="U5" s="37" t="s">
        <v>103</v>
      </c>
      <c r="V5" s="37" t="s">
        <v>104</v>
      </c>
      <c r="W5" s="37" t="s">
        <v>42</v>
      </c>
      <c r="Y5" s="37" t="s">
        <v>105</v>
      </c>
      <c r="Z5" s="37" t="s">
        <v>106</v>
      </c>
      <c r="AA5" s="37" t="s">
        <v>107</v>
      </c>
      <c r="AB5" s="37" t="s">
        <v>108</v>
      </c>
      <c r="AC5" s="37" t="s">
        <v>109</v>
      </c>
      <c r="AD5" s="37" t="s">
        <v>110</v>
      </c>
      <c r="AE5" s="37" t="s">
        <v>111</v>
      </c>
      <c r="AF5" s="37" t="s">
        <v>112</v>
      </c>
      <c r="AG5" s="37" t="s">
        <v>113</v>
      </c>
      <c r="AH5" s="37" t="s">
        <v>114</v>
      </c>
      <c r="AI5" s="37" t="s">
        <v>115</v>
      </c>
      <c r="AJ5" s="37" t="s">
        <v>99</v>
      </c>
      <c r="AK5" s="37" t="s">
        <v>100</v>
      </c>
      <c r="AL5" s="37" t="s">
        <v>101</v>
      </c>
      <c r="AM5" s="37" t="s">
        <v>102</v>
      </c>
      <c r="AN5" s="37" t="s">
        <v>116</v>
      </c>
      <c r="AO5" s="37" t="s">
        <v>117</v>
      </c>
      <c r="AP5" s="37" t="s">
        <v>118</v>
      </c>
      <c r="AQ5" s="37" t="s">
        <v>119</v>
      </c>
      <c r="AR5" s="37" t="s">
        <v>120</v>
      </c>
      <c r="AS5" s="37" t="s">
        <v>121</v>
      </c>
      <c r="AT5" s="37" t="s">
        <v>122</v>
      </c>
      <c r="AU5" s="37" t="s">
        <v>123</v>
      </c>
      <c r="AV5" s="37" t="s">
        <v>103</v>
      </c>
      <c r="AW5" s="37" t="s">
        <v>124</v>
      </c>
      <c r="AX5" s="37" t="s">
        <v>125</v>
      </c>
      <c r="AY5" s="37" t="s">
        <v>126</v>
      </c>
      <c r="AZ5" s="37" t="s">
        <v>127</v>
      </c>
      <c r="BA5" s="37" t="s">
        <v>128</v>
      </c>
      <c r="BB5" s="37" t="s">
        <v>129</v>
      </c>
      <c r="BC5" s="37" t="s">
        <v>130</v>
      </c>
      <c r="BD5" s="37" t="s">
        <v>131</v>
      </c>
      <c r="BE5" s="37" t="s">
        <v>132</v>
      </c>
      <c r="BF5" s="37" t="s">
        <v>133</v>
      </c>
      <c r="BG5" s="37" t="s">
        <v>134</v>
      </c>
      <c r="BH5" s="37" t="s">
        <v>135</v>
      </c>
      <c r="BI5" s="37" t="s">
        <v>136</v>
      </c>
      <c r="BJ5" s="37" t="s">
        <v>137</v>
      </c>
      <c r="BK5" s="37" t="s">
        <v>138</v>
      </c>
      <c r="BL5" s="37" t="s">
        <v>139</v>
      </c>
      <c r="BM5" s="37" t="s">
        <v>140</v>
      </c>
      <c r="BN5" s="37" t="s">
        <v>141</v>
      </c>
    </row>
    <row r="6" spans="1:66">
      <c r="A6" s="27"/>
      <c r="B6" s="27"/>
      <c r="C6" s="27"/>
      <c r="D6" s="27"/>
      <c r="E6" s="65" t="s">
        <v>43</v>
      </c>
      <c r="F6" s="110" t="str">
        <f>IF(ISBLANK(D6),"",IF(E6="ja",[2]Übersicht!$C$7,"keine Oberflächenveredelung"))</f>
        <v/>
      </c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65" t="s">
        <v>142</v>
      </c>
      <c r="W6" s="101"/>
      <c r="Y6" s="43">
        <f t="shared" ref="Y6:Y25" si="0">A6</f>
        <v>0</v>
      </c>
      <c r="Z6" s="43">
        <f t="shared" ref="Z6:Z25" si="1">B6</f>
        <v>0</v>
      </c>
      <c r="AA6" s="43" t="str">
        <f t="shared" ref="AA6:AA25" si="2">IF(B6&gt;0,$A$1,"")</f>
        <v/>
      </c>
      <c r="AB6" s="43" t="e" vm="11">
        <f t="shared" ref="AB6:AB25" si="3">INDEX(Bilder,MATCH($A$1,Blechbezeichnung,0),2)</f>
        <v>#VALUE!</v>
      </c>
      <c r="AC6" s="43">
        <f t="shared" ref="AC6:AC25" si="4">C6</f>
        <v>0</v>
      </c>
      <c r="AD6" s="43">
        <f t="shared" ref="AD6:AD25" si="5">D6</f>
        <v>0</v>
      </c>
      <c r="AE6" s="33" t="s">
        <v>143</v>
      </c>
      <c r="AF6" s="43" t="str">
        <f t="shared" ref="AF6:AF25" si="6">F6</f>
        <v/>
      </c>
      <c r="AG6" s="43">
        <f t="shared" ref="AG6:AG25" si="7">G6</f>
        <v>0</v>
      </c>
      <c r="AH6" s="43" t="e">
        <f t="shared" ref="AH6:AH25" si="8">I6+J6+(H6-BL6)-BM6</f>
        <v>#VALUE!</v>
      </c>
      <c r="AI6" s="43">
        <f t="shared" ref="AI6:AI25" si="9">M6</f>
        <v>0</v>
      </c>
      <c r="AJ6" s="43"/>
      <c r="AK6" s="43"/>
      <c r="AL6" s="43"/>
      <c r="AM6" s="43"/>
      <c r="AN6" s="43">
        <v>4</v>
      </c>
      <c r="AO6" s="43">
        <v>3</v>
      </c>
      <c r="AP6" s="43">
        <v>2</v>
      </c>
      <c r="AQ6" s="43">
        <f t="shared" ref="AQ6:AQ25" si="10">IF(V6="Ja",IF(G6&lt;2000,2,ROUNDUP((G6-2*G6/4)/900+1,0)),0)</f>
        <v>0</v>
      </c>
      <c r="AR6" s="43">
        <f t="shared" ref="AR6:AR25" si="11">T6</f>
        <v>0</v>
      </c>
      <c r="AS6" s="43">
        <f>R6</f>
        <v>0</v>
      </c>
      <c r="AT6" s="43">
        <f>S6</f>
        <v>0</v>
      </c>
      <c r="AU6" s="43" t="str">
        <f t="shared" ref="AU6:AU25" si="12">IF(ISBLANK(W6),"keine",W6)</f>
        <v>keine</v>
      </c>
      <c r="AV6" s="43"/>
      <c r="AW6" s="43" t="b">
        <f t="shared" ref="AW6:AW25" si="13">IF(AND(COUNTBLANK(A6:G6)=0,COUNTBLANK(H6:J6)=0,NOT(ISBLANK(V6))),TRUE(),FALSE())</f>
        <v>0</v>
      </c>
      <c r="AX6" s="110"/>
      <c r="AY6" s="110"/>
      <c r="AZ6" s="110" t="b">
        <f t="shared" ref="AZ6:AZ25" si="14">IF(H6&lt;14,FALSE(),TRUE())</f>
        <v>0</v>
      </c>
      <c r="BA6" s="110" t="b">
        <f t="shared" ref="BA6:BA25" si="15">IF(I6&lt;=H6,FALSE(),TRUE())</f>
        <v>0</v>
      </c>
      <c r="BB6" s="110" t="b">
        <f t="shared" ref="BB6:BB25" si="16">IF(J6&lt;=H6,FALSE(),TRUE())</f>
        <v>0</v>
      </c>
      <c r="BC6" s="110"/>
      <c r="BD6" s="110"/>
      <c r="BE6" s="110" t="str">
        <f t="shared" ref="BE6:BE25" si="17">IF(ISBLANK(M6),"",IF(OR(M6&lt;40,M6&gt;180),FALSE(),TRUE()))</f>
        <v/>
      </c>
      <c r="BF6" s="110"/>
      <c r="BG6" s="110"/>
      <c r="BH6" s="110"/>
      <c r="BI6" s="110"/>
      <c r="BJ6" s="110" t="str">
        <f>IFERROR(INDEX(Preisfaktoren!$B$22:$C$44,MATCH(D6,Preisfaktoren!$B$22:$B$44,0),2),"")</f>
        <v/>
      </c>
      <c r="BK6" s="110" t="str">
        <f>IFERROR(INDEX(Preisfaktoren!$B$22:$F$44,MATCH(D6,Preisfaktoren!$B$22:$B$44,0),5),"")</f>
        <v/>
      </c>
      <c r="BL6" s="110" t="str">
        <f>IFERROR(INDEX(Biegeabzug!$A$4:$H$21,MATCH($BK6,Biegeabzug!$A$4:$A$21,0),MATCH(0,Biegeabzug!$A$4:$H$4,1)),"")</f>
        <v/>
      </c>
      <c r="BM6" s="110" t="str">
        <f>IFERROR(INDEX(Biegeabzug!$A$4:$H$21,MATCH($BK6,Biegeabzug!$A$4:$A$21,0),MATCH($AI6,Biegeabzug!$A$4:$H$4,1)),"")</f>
        <v/>
      </c>
      <c r="BN6" s="110" t="str">
        <f t="shared" ref="BN6:BN25" si="18">IF(V6="Nein","",IF(AND(V6="Ja",BJ6&lt;2),FALSE(),TRUE()))</f>
        <v/>
      </c>
    </row>
    <row r="7" spans="1:66">
      <c r="A7" s="27"/>
      <c r="B7" s="27"/>
      <c r="C7" s="27"/>
      <c r="D7" s="27"/>
      <c r="E7" s="65" t="s">
        <v>43</v>
      </c>
      <c r="F7" s="110" t="str">
        <f>IF(ISBLANK(D7),"",IF(E7="ja",[2]Übersicht!$C$7,"keine Oberflächenveredelung"))</f>
        <v/>
      </c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65" t="s">
        <v>142</v>
      </c>
      <c r="W7" s="101"/>
      <c r="Y7" s="43">
        <f t="shared" si="0"/>
        <v>0</v>
      </c>
      <c r="Z7" s="43">
        <f t="shared" si="1"/>
        <v>0</v>
      </c>
      <c r="AA7" s="43" t="str">
        <f t="shared" si="2"/>
        <v/>
      </c>
      <c r="AB7" s="43" t="e" vm="11">
        <f t="shared" si="3"/>
        <v>#VALUE!</v>
      </c>
      <c r="AC7" s="43">
        <f t="shared" si="4"/>
        <v>0</v>
      </c>
      <c r="AD7" s="43">
        <f t="shared" si="5"/>
        <v>0</v>
      </c>
      <c r="AE7" s="33" t="s">
        <v>143</v>
      </c>
      <c r="AF7" s="43" t="str">
        <f t="shared" si="6"/>
        <v/>
      </c>
      <c r="AG7" s="43">
        <f t="shared" si="7"/>
        <v>0</v>
      </c>
      <c r="AH7" s="43" t="e">
        <f t="shared" si="8"/>
        <v>#VALUE!</v>
      </c>
      <c r="AI7" s="43">
        <f t="shared" si="9"/>
        <v>0</v>
      </c>
      <c r="AJ7" s="43"/>
      <c r="AK7" s="43"/>
      <c r="AL7" s="43"/>
      <c r="AM7" s="43"/>
      <c r="AN7" s="43">
        <v>4</v>
      </c>
      <c r="AO7" s="43">
        <v>3</v>
      </c>
      <c r="AP7" s="43">
        <v>2</v>
      </c>
      <c r="AQ7" s="43">
        <f t="shared" si="10"/>
        <v>0</v>
      </c>
      <c r="AR7" s="43">
        <f t="shared" si="11"/>
        <v>0</v>
      </c>
      <c r="AS7" s="43">
        <f t="shared" ref="AS7:AS25" si="19">R7</f>
        <v>0</v>
      </c>
      <c r="AT7" s="43">
        <v>0</v>
      </c>
      <c r="AU7" s="43" t="str">
        <f t="shared" si="12"/>
        <v>keine</v>
      </c>
      <c r="AV7" s="43"/>
      <c r="AW7" s="43" t="b">
        <f t="shared" si="13"/>
        <v>0</v>
      </c>
      <c r="AX7" s="110"/>
      <c r="AY7" s="110"/>
      <c r="AZ7" s="110" t="b">
        <f t="shared" si="14"/>
        <v>0</v>
      </c>
      <c r="BA7" s="110" t="b">
        <f t="shared" si="15"/>
        <v>0</v>
      </c>
      <c r="BB7" s="110" t="b">
        <f t="shared" si="16"/>
        <v>0</v>
      </c>
      <c r="BC7" s="110"/>
      <c r="BD7" s="110"/>
      <c r="BE7" s="110" t="str">
        <f t="shared" si="17"/>
        <v/>
      </c>
      <c r="BF7" s="110"/>
      <c r="BG7" s="110"/>
      <c r="BH7" s="110"/>
      <c r="BI7" s="110"/>
      <c r="BJ7" s="110" t="str">
        <f>IFERROR(INDEX(Preisfaktoren!$B$22:$C$44,MATCH(D7,Preisfaktoren!$B$22:$B$44,0),2),"")</f>
        <v/>
      </c>
      <c r="BK7" s="110" t="str">
        <f>IFERROR(INDEX(Preisfaktoren!$B$22:$F$44,MATCH(D7,Preisfaktoren!$B$22:$B$44,0),5),"")</f>
        <v/>
      </c>
      <c r="BL7" s="110" t="str">
        <f>IFERROR(INDEX(Biegeabzug!$A$4:$H$21,MATCH($BK7,Biegeabzug!$A$4:$A$21,0),MATCH(0,Biegeabzug!$A$4:$H$4,1)),"")</f>
        <v/>
      </c>
      <c r="BM7" s="110" t="str">
        <f>IFERROR(INDEX(Biegeabzug!$A$4:$H$21,MATCH($BK7,Biegeabzug!$A$4:$A$21,0),MATCH(90,Biegeabzug!$A$4:$H$4,1)),"")</f>
        <v/>
      </c>
      <c r="BN7" s="110" t="str">
        <f t="shared" si="18"/>
        <v/>
      </c>
    </row>
    <row r="8" spans="1:66">
      <c r="A8" s="27"/>
      <c r="B8" s="27"/>
      <c r="C8" s="27"/>
      <c r="D8" s="27"/>
      <c r="E8" s="65" t="s">
        <v>43</v>
      </c>
      <c r="F8" s="110" t="str">
        <f>IF(ISBLANK(D8),"",IF(E8="ja",[2]Übersicht!$C$7,"keine Oberflächenveredelung"))</f>
        <v/>
      </c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65" t="s">
        <v>142</v>
      </c>
      <c r="W8" s="101"/>
      <c r="Y8" s="43">
        <f t="shared" si="0"/>
        <v>0</v>
      </c>
      <c r="Z8" s="43">
        <f t="shared" si="1"/>
        <v>0</v>
      </c>
      <c r="AA8" s="43" t="str">
        <f t="shared" si="2"/>
        <v/>
      </c>
      <c r="AB8" s="43" t="e" vm="11">
        <f t="shared" si="3"/>
        <v>#VALUE!</v>
      </c>
      <c r="AC8" s="43">
        <f t="shared" si="4"/>
        <v>0</v>
      </c>
      <c r="AD8" s="43">
        <f t="shared" si="5"/>
        <v>0</v>
      </c>
      <c r="AE8" s="33" t="s">
        <v>143</v>
      </c>
      <c r="AF8" s="43" t="str">
        <f t="shared" si="6"/>
        <v/>
      </c>
      <c r="AG8" s="43">
        <f t="shared" si="7"/>
        <v>0</v>
      </c>
      <c r="AH8" s="43" t="e">
        <f t="shared" si="8"/>
        <v>#VALUE!</v>
      </c>
      <c r="AI8" s="43">
        <f t="shared" si="9"/>
        <v>0</v>
      </c>
      <c r="AJ8" s="43"/>
      <c r="AK8" s="43"/>
      <c r="AL8" s="43"/>
      <c r="AM8" s="43"/>
      <c r="AN8" s="43">
        <v>4</v>
      </c>
      <c r="AO8" s="43">
        <v>3</v>
      </c>
      <c r="AP8" s="43">
        <v>2</v>
      </c>
      <c r="AQ8" s="43">
        <f t="shared" si="10"/>
        <v>0</v>
      </c>
      <c r="AR8" s="43">
        <f t="shared" si="11"/>
        <v>0</v>
      </c>
      <c r="AS8" s="43">
        <f t="shared" si="19"/>
        <v>0</v>
      </c>
      <c r="AT8" s="43">
        <v>0</v>
      </c>
      <c r="AU8" s="43" t="str">
        <f t="shared" si="12"/>
        <v>keine</v>
      </c>
      <c r="AV8" s="43"/>
      <c r="AW8" s="43" t="b">
        <f t="shared" si="13"/>
        <v>0</v>
      </c>
      <c r="AX8" s="110"/>
      <c r="AY8" s="110"/>
      <c r="AZ8" s="110" t="b">
        <f t="shared" si="14"/>
        <v>0</v>
      </c>
      <c r="BA8" s="110" t="b">
        <f t="shared" si="15"/>
        <v>0</v>
      </c>
      <c r="BB8" s="110" t="b">
        <f t="shared" si="16"/>
        <v>0</v>
      </c>
      <c r="BC8" s="110"/>
      <c r="BD8" s="110"/>
      <c r="BE8" s="110" t="str">
        <f t="shared" si="17"/>
        <v/>
      </c>
      <c r="BF8" s="110"/>
      <c r="BG8" s="110"/>
      <c r="BH8" s="110"/>
      <c r="BI8" s="110"/>
      <c r="BJ8" s="110" t="str">
        <f>IFERROR(INDEX(Preisfaktoren!$B$22:$C$44,MATCH(D8,Preisfaktoren!$B$22:$B$44,0),2),"")</f>
        <v/>
      </c>
      <c r="BK8" s="110" t="str">
        <f>IFERROR(INDEX(Preisfaktoren!$B$22:$F$44,MATCH(D8,Preisfaktoren!$B$22:$B$44,0),5),"")</f>
        <v/>
      </c>
      <c r="BL8" s="110" t="str">
        <f>IFERROR(INDEX(Biegeabzug!$A$4:$H$21,MATCH($BK8,Biegeabzug!$A$4:$A$21,0),MATCH(0,Biegeabzug!$A$4:$H$4,1)),"")</f>
        <v/>
      </c>
      <c r="BM8" s="110" t="str">
        <f>IFERROR(INDEX(Biegeabzug!$A$4:$H$21,MATCH($BK8,Biegeabzug!$A$4:$A$21,0),MATCH(90,Biegeabzug!$A$4:$H$4,1)),"")</f>
        <v/>
      </c>
      <c r="BN8" s="110" t="str">
        <f t="shared" si="18"/>
        <v/>
      </c>
    </row>
    <row r="9" spans="1:66">
      <c r="A9" s="27"/>
      <c r="B9" s="27"/>
      <c r="C9" s="27"/>
      <c r="D9" s="27"/>
      <c r="E9" s="65" t="s">
        <v>43</v>
      </c>
      <c r="F9" s="110" t="str">
        <f>IF(ISBLANK(D9),"",IF(E9="ja",[2]Übersicht!$C$7,"keine Oberflächenveredelung"))</f>
        <v/>
      </c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65" t="s">
        <v>142</v>
      </c>
      <c r="W9" s="101"/>
      <c r="Y9" s="43">
        <f t="shared" si="0"/>
        <v>0</v>
      </c>
      <c r="Z9" s="43">
        <f t="shared" si="1"/>
        <v>0</v>
      </c>
      <c r="AA9" s="43" t="str">
        <f t="shared" si="2"/>
        <v/>
      </c>
      <c r="AB9" s="43" t="e" vm="11">
        <f t="shared" si="3"/>
        <v>#VALUE!</v>
      </c>
      <c r="AC9" s="43">
        <f t="shared" si="4"/>
        <v>0</v>
      </c>
      <c r="AD9" s="43">
        <f t="shared" si="5"/>
        <v>0</v>
      </c>
      <c r="AE9" s="33" t="s">
        <v>143</v>
      </c>
      <c r="AF9" s="43" t="str">
        <f t="shared" si="6"/>
        <v/>
      </c>
      <c r="AG9" s="43">
        <f t="shared" si="7"/>
        <v>0</v>
      </c>
      <c r="AH9" s="43" t="e">
        <f t="shared" si="8"/>
        <v>#VALUE!</v>
      </c>
      <c r="AI9" s="43">
        <f t="shared" si="9"/>
        <v>0</v>
      </c>
      <c r="AJ9" s="43"/>
      <c r="AK9" s="43"/>
      <c r="AL9" s="43"/>
      <c r="AM9" s="43"/>
      <c r="AN9" s="43">
        <v>4</v>
      </c>
      <c r="AO9" s="43">
        <v>3</v>
      </c>
      <c r="AP9" s="43">
        <v>2</v>
      </c>
      <c r="AQ9" s="43">
        <f t="shared" si="10"/>
        <v>0</v>
      </c>
      <c r="AR9" s="43">
        <f t="shared" si="11"/>
        <v>0</v>
      </c>
      <c r="AS9" s="43">
        <f t="shared" si="19"/>
        <v>0</v>
      </c>
      <c r="AT9" s="43">
        <v>0</v>
      </c>
      <c r="AU9" s="43" t="str">
        <f t="shared" si="12"/>
        <v>keine</v>
      </c>
      <c r="AV9" s="43"/>
      <c r="AW9" s="43" t="b">
        <f t="shared" si="13"/>
        <v>0</v>
      </c>
      <c r="AX9" s="110"/>
      <c r="AY9" s="110"/>
      <c r="AZ9" s="110" t="b">
        <f t="shared" si="14"/>
        <v>0</v>
      </c>
      <c r="BA9" s="110" t="b">
        <f t="shared" si="15"/>
        <v>0</v>
      </c>
      <c r="BB9" s="110" t="b">
        <f t="shared" si="16"/>
        <v>0</v>
      </c>
      <c r="BC9" s="110"/>
      <c r="BD9" s="110"/>
      <c r="BE9" s="110" t="str">
        <f t="shared" si="17"/>
        <v/>
      </c>
      <c r="BF9" s="110"/>
      <c r="BG9" s="110"/>
      <c r="BH9" s="110"/>
      <c r="BI9" s="110"/>
      <c r="BJ9" s="110" t="str">
        <f>IFERROR(INDEX(Preisfaktoren!$B$22:$C$44,MATCH(D9,Preisfaktoren!$B$22:$B$44,0),2),"")</f>
        <v/>
      </c>
      <c r="BK9" s="110" t="str">
        <f>IFERROR(INDEX(Preisfaktoren!$B$22:$F$44,MATCH(D9,Preisfaktoren!$B$22:$B$44,0),5),"")</f>
        <v/>
      </c>
      <c r="BL9" s="110" t="str">
        <f>IFERROR(INDEX(Biegeabzug!$A$4:$H$21,MATCH($BK9,Biegeabzug!$A$4:$A$21,0),MATCH(0,Biegeabzug!$A$4:$H$4,1)),"")</f>
        <v/>
      </c>
      <c r="BM9" s="110" t="str">
        <f>IFERROR(INDEX(Biegeabzug!$A$4:$H$21,MATCH($BK9,Biegeabzug!$A$4:$A$21,0),MATCH(90,Biegeabzug!$A$4:$H$4,1)),"")</f>
        <v/>
      </c>
      <c r="BN9" s="110" t="str">
        <f t="shared" si="18"/>
        <v/>
      </c>
    </row>
    <row r="10" spans="1:66">
      <c r="A10" s="27"/>
      <c r="B10" s="27"/>
      <c r="C10" s="27"/>
      <c r="D10" s="27"/>
      <c r="E10" s="65" t="s">
        <v>43</v>
      </c>
      <c r="F10" s="110" t="str">
        <f>IF(ISBLANK(D10),"",IF(E10="ja",[2]Übersicht!$C$7,"keine Oberflächenveredelung"))</f>
        <v/>
      </c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65" t="s">
        <v>142</v>
      </c>
      <c r="W10" s="101"/>
      <c r="Y10" s="43">
        <f t="shared" si="0"/>
        <v>0</v>
      </c>
      <c r="Z10" s="43">
        <f t="shared" si="1"/>
        <v>0</v>
      </c>
      <c r="AA10" s="43" t="str">
        <f t="shared" si="2"/>
        <v/>
      </c>
      <c r="AB10" s="43" t="e" vm="11">
        <f t="shared" si="3"/>
        <v>#VALUE!</v>
      </c>
      <c r="AC10" s="43">
        <f t="shared" si="4"/>
        <v>0</v>
      </c>
      <c r="AD10" s="43">
        <f t="shared" si="5"/>
        <v>0</v>
      </c>
      <c r="AE10" s="33" t="s">
        <v>143</v>
      </c>
      <c r="AF10" s="43" t="str">
        <f t="shared" si="6"/>
        <v/>
      </c>
      <c r="AG10" s="43">
        <f t="shared" si="7"/>
        <v>0</v>
      </c>
      <c r="AH10" s="43" t="e">
        <f t="shared" si="8"/>
        <v>#VALUE!</v>
      </c>
      <c r="AI10" s="43">
        <f t="shared" si="9"/>
        <v>0</v>
      </c>
      <c r="AJ10" s="43"/>
      <c r="AK10" s="43"/>
      <c r="AL10" s="43"/>
      <c r="AM10" s="43"/>
      <c r="AN10" s="43">
        <v>4</v>
      </c>
      <c r="AO10" s="43">
        <v>3</v>
      </c>
      <c r="AP10" s="43">
        <v>2</v>
      </c>
      <c r="AQ10" s="43">
        <f t="shared" si="10"/>
        <v>0</v>
      </c>
      <c r="AR10" s="43">
        <f t="shared" si="11"/>
        <v>0</v>
      </c>
      <c r="AS10" s="43">
        <f t="shared" si="19"/>
        <v>0</v>
      </c>
      <c r="AT10" s="43">
        <v>0</v>
      </c>
      <c r="AU10" s="43" t="str">
        <f t="shared" si="12"/>
        <v>keine</v>
      </c>
      <c r="AV10" s="43"/>
      <c r="AW10" s="43" t="b">
        <f t="shared" si="13"/>
        <v>0</v>
      </c>
      <c r="AX10" s="110"/>
      <c r="AY10" s="110"/>
      <c r="AZ10" s="110" t="b">
        <f t="shared" si="14"/>
        <v>0</v>
      </c>
      <c r="BA10" s="110" t="b">
        <f t="shared" si="15"/>
        <v>0</v>
      </c>
      <c r="BB10" s="110" t="b">
        <f t="shared" si="16"/>
        <v>0</v>
      </c>
      <c r="BC10" s="110"/>
      <c r="BD10" s="110"/>
      <c r="BE10" s="110" t="str">
        <f t="shared" si="17"/>
        <v/>
      </c>
      <c r="BF10" s="110"/>
      <c r="BG10" s="110"/>
      <c r="BH10" s="110"/>
      <c r="BI10" s="110"/>
      <c r="BJ10" s="110" t="str">
        <f>IFERROR(INDEX(Preisfaktoren!$B$22:$C$44,MATCH(D10,Preisfaktoren!$B$22:$B$44,0),2),"")</f>
        <v/>
      </c>
      <c r="BK10" s="110" t="str">
        <f>IFERROR(INDEX(Preisfaktoren!$B$22:$F$44,MATCH(D10,Preisfaktoren!$B$22:$B$44,0),5),"")</f>
        <v/>
      </c>
      <c r="BL10" s="110" t="str">
        <f>IFERROR(INDEX(Biegeabzug!$A$4:$H$21,MATCH($BK10,Biegeabzug!$A$4:$A$21,0),MATCH(0,Biegeabzug!$A$4:$H$4,1)),"")</f>
        <v/>
      </c>
      <c r="BM10" s="110" t="str">
        <f>IFERROR(INDEX(Biegeabzug!$A$4:$H$21,MATCH($BK10,Biegeabzug!$A$4:$A$21,0),MATCH(90,Biegeabzug!$A$4:$H$4,1)),"")</f>
        <v/>
      </c>
      <c r="BN10" s="110" t="str">
        <f t="shared" si="18"/>
        <v/>
      </c>
    </row>
    <row r="11" spans="1:66">
      <c r="A11" s="27"/>
      <c r="B11" s="27"/>
      <c r="C11" s="27"/>
      <c r="D11" s="27"/>
      <c r="E11" s="65" t="s">
        <v>43</v>
      </c>
      <c r="F11" s="110" t="str">
        <f>IF(ISBLANK(D11),"",IF(E11="ja",[2]Übersicht!$C$7,"keine Oberflächenveredelung"))</f>
        <v/>
      </c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65" t="s">
        <v>142</v>
      </c>
      <c r="W11" s="101"/>
      <c r="Y11" s="43">
        <f t="shared" si="0"/>
        <v>0</v>
      </c>
      <c r="Z11" s="43">
        <f t="shared" si="1"/>
        <v>0</v>
      </c>
      <c r="AA11" s="43" t="str">
        <f t="shared" si="2"/>
        <v/>
      </c>
      <c r="AB11" s="43" t="e" vm="11">
        <f t="shared" si="3"/>
        <v>#VALUE!</v>
      </c>
      <c r="AC11" s="43">
        <f t="shared" si="4"/>
        <v>0</v>
      </c>
      <c r="AD11" s="43">
        <f t="shared" si="5"/>
        <v>0</v>
      </c>
      <c r="AE11" s="33" t="s">
        <v>143</v>
      </c>
      <c r="AF11" s="43" t="str">
        <f t="shared" si="6"/>
        <v/>
      </c>
      <c r="AG11" s="43">
        <f t="shared" si="7"/>
        <v>0</v>
      </c>
      <c r="AH11" s="43" t="e">
        <f t="shared" si="8"/>
        <v>#VALUE!</v>
      </c>
      <c r="AI11" s="43">
        <f t="shared" si="9"/>
        <v>0</v>
      </c>
      <c r="AJ11" s="43"/>
      <c r="AK11" s="43"/>
      <c r="AL11" s="43"/>
      <c r="AM11" s="43"/>
      <c r="AN11" s="43">
        <v>4</v>
      </c>
      <c r="AO11" s="43">
        <v>3</v>
      </c>
      <c r="AP11" s="43">
        <v>2</v>
      </c>
      <c r="AQ11" s="43">
        <f t="shared" si="10"/>
        <v>0</v>
      </c>
      <c r="AR11" s="43">
        <f t="shared" si="11"/>
        <v>0</v>
      </c>
      <c r="AS11" s="43">
        <f t="shared" si="19"/>
        <v>0</v>
      </c>
      <c r="AT11" s="43">
        <v>0</v>
      </c>
      <c r="AU11" s="43" t="str">
        <f t="shared" si="12"/>
        <v>keine</v>
      </c>
      <c r="AV11" s="43"/>
      <c r="AW11" s="43" t="b">
        <f t="shared" si="13"/>
        <v>0</v>
      </c>
      <c r="AX11" s="110"/>
      <c r="AY11" s="110"/>
      <c r="AZ11" s="110" t="b">
        <f t="shared" si="14"/>
        <v>0</v>
      </c>
      <c r="BA11" s="110" t="b">
        <f t="shared" si="15"/>
        <v>0</v>
      </c>
      <c r="BB11" s="110" t="b">
        <f t="shared" si="16"/>
        <v>0</v>
      </c>
      <c r="BC11" s="110"/>
      <c r="BD11" s="110"/>
      <c r="BE11" s="110" t="str">
        <f t="shared" si="17"/>
        <v/>
      </c>
      <c r="BF11" s="110"/>
      <c r="BG11" s="110"/>
      <c r="BH11" s="110"/>
      <c r="BI11" s="110"/>
      <c r="BJ11" s="110" t="str">
        <f>IFERROR(INDEX(Preisfaktoren!$B$22:$C$44,MATCH(D11,Preisfaktoren!$B$22:$B$44,0),2),"")</f>
        <v/>
      </c>
      <c r="BK11" s="110" t="str">
        <f>IFERROR(INDEX(Preisfaktoren!$B$22:$F$44,MATCH(D11,Preisfaktoren!$B$22:$B$44,0),5),"")</f>
        <v/>
      </c>
      <c r="BL11" s="110" t="str">
        <f>IFERROR(INDEX(Biegeabzug!$A$4:$H$21,MATCH($BK11,Biegeabzug!$A$4:$A$21,0),MATCH(0,Biegeabzug!$A$4:$H$4,1)),"")</f>
        <v/>
      </c>
      <c r="BM11" s="110" t="str">
        <f>IFERROR(INDEX(Biegeabzug!$A$4:$H$21,MATCH($BK11,Biegeabzug!$A$4:$A$21,0),MATCH(90,Biegeabzug!$A$4:$H$4,1)),"")</f>
        <v/>
      </c>
      <c r="BN11" s="110" t="str">
        <f t="shared" si="18"/>
        <v/>
      </c>
    </row>
    <row r="12" spans="1:66">
      <c r="A12" s="27"/>
      <c r="B12" s="27"/>
      <c r="C12" s="27"/>
      <c r="D12" s="27"/>
      <c r="E12" s="65" t="s">
        <v>43</v>
      </c>
      <c r="F12" s="110" t="str">
        <f>IF(ISBLANK(D12),"",IF(E12="ja",[2]Übersicht!$C$7,"keine Oberflächenveredelung"))</f>
        <v/>
      </c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65" t="s">
        <v>142</v>
      </c>
      <c r="W12" s="101"/>
      <c r="Y12" s="43">
        <f t="shared" si="0"/>
        <v>0</v>
      </c>
      <c r="Z12" s="43">
        <f t="shared" si="1"/>
        <v>0</v>
      </c>
      <c r="AA12" s="43" t="str">
        <f t="shared" si="2"/>
        <v/>
      </c>
      <c r="AB12" s="43" t="e" vm="11">
        <f t="shared" si="3"/>
        <v>#VALUE!</v>
      </c>
      <c r="AC12" s="43">
        <f t="shared" si="4"/>
        <v>0</v>
      </c>
      <c r="AD12" s="43">
        <f t="shared" si="5"/>
        <v>0</v>
      </c>
      <c r="AE12" s="33" t="s">
        <v>143</v>
      </c>
      <c r="AF12" s="43" t="str">
        <f t="shared" si="6"/>
        <v/>
      </c>
      <c r="AG12" s="43">
        <f t="shared" si="7"/>
        <v>0</v>
      </c>
      <c r="AH12" s="43" t="e">
        <f t="shared" si="8"/>
        <v>#VALUE!</v>
      </c>
      <c r="AI12" s="43">
        <f t="shared" si="9"/>
        <v>0</v>
      </c>
      <c r="AJ12" s="43"/>
      <c r="AK12" s="43"/>
      <c r="AL12" s="43"/>
      <c r="AM12" s="43"/>
      <c r="AN12" s="43">
        <v>4</v>
      </c>
      <c r="AO12" s="43">
        <v>3</v>
      </c>
      <c r="AP12" s="43">
        <v>2</v>
      </c>
      <c r="AQ12" s="43">
        <f t="shared" si="10"/>
        <v>0</v>
      </c>
      <c r="AR12" s="43">
        <f t="shared" si="11"/>
        <v>0</v>
      </c>
      <c r="AS12" s="43">
        <f t="shared" si="19"/>
        <v>0</v>
      </c>
      <c r="AT12" s="43">
        <v>0</v>
      </c>
      <c r="AU12" s="43" t="str">
        <f t="shared" si="12"/>
        <v>keine</v>
      </c>
      <c r="AV12" s="43"/>
      <c r="AW12" s="43" t="b">
        <f t="shared" si="13"/>
        <v>0</v>
      </c>
      <c r="AX12" s="110"/>
      <c r="AY12" s="110"/>
      <c r="AZ12" s="110" t="b">
        <f t="shared" si="14"/>
        <v>0</v>
      </c>
      <c r="BA12" s="110" t="b">
        <f t="shared" si="15"/>
        <v>0</v>
      </c>
      <c r="BB12" s="110" t="b">
        <f t="shared" si="16"/>
        <v>0</v>
      </c>
      <c r="BC12" s="110"/>
      <c r="BD12" s="110"/>
      <c r="BE12" s="110" t="str">
        <f t="shared" si="17"/>
        <v/>
      </c>
      <c r="BF12" s="110"/>
      <c r="BG12" s="110"/>
      <c r="BH12" s="110"/>
      <c r="BI12" s="110"/>
      <c r="BJ12" s="110" t="str">
        <f>IFERROR(INDEX(Preisfaktoren!$B$22:$C$44,MATCH(D12,Preisfaktoren!$B$22:$B$44,0),2),"")</f>
        <v/>
      </c>
      <c r="BK12" s="110" t="str">
        <f>IFERROR(INDEX(Preisfaktoren!$B$22:$F$44,MATCH(D12,Preisfaktoren!$B$22:$B$44,0),5),"")</f>
        <v/>
      </c>
      <c r="BL12" s="110" t="str">
        <f>IFERROR(INDEX(Biegeabzug!$A$4:$H$21,MATCH($BK12,Biegeabzug!$A$4:$A$21,0),MATCH(0,Biegeabzug!$A$4:$H$4,1)),"")</f>
        <v/>
      </c>
      <c r="BM12" s="110" t="str">
        <f>IFERROR(INDEX(Biegeabzug!$A$4:$H$21,MATCH($BK12,Biegeabzug!$A$4:$A$21,0),MATCH(90,Biegeabzug!$A$4:$H$4,1)),"")</f>
        <v/>
      </c>
      <c r="BN12" s="110" t="str">
        <f t="shared" si="18"/>
        <v/>
      </c>
    </row>
    <row r="13" spans="1:66">
      <c r="A13" s="27"/>
      <c r="B13" s="27"/>
      <c r="C13" s="27"/>
      <c r="D13" s="27"/>
      <c r="E13" s="65" t="s">
        <v>43</v>
      </c>
      <c r="F13" s="110" t="str">
        <f>IF(ISBLANK(D13),"",IF(E13="ja",[2]Übersicht!$C$7,"keine Oberflächenveredelung"))</f>
        <v/>
      </c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65" t="s">
        <v>142</v>
      </c>
      <c r="W13" s="101"/>
      <c r="Y13" s="43">
        <f t="shared" si="0"/>
        <v>0</v>
      </c>
      <c r="Z13" s="43">
        <f t="shared" si="1"/>
        <v>0</v>
      </c>
      <c r="AA13" s="43" t="str">
        <f t="shared" si="2"/>
        <v/>
      </c>
      <c r="AB13" s="43" t="e" vm="11">
        <f t="shared" si="3"/>
        <v>#VALUE!</v>
      </c>
      <c r="AC13" s="43">
        <f t="shared" si="4"/>
        <v>0</v>
      </c>
      <c r="AD13" s="43">
        <f t="shared" si="5"/>
        <v>0</v>
      </c>
      <c r="AE13" s="33" t="s">
        <v>143</v>
      </c>
      <c r="AF13" s="43" t="str">
        <f t="shared" si="6"/>
        <v/>
      </c>
      <c r="AG13" s="43">
        <f t="shared" si="7"/>
        <v>0</v>
      </c>
      <c r="AH13" s="43" t="e">
        <f t="shared" si="8"/>
        <v>#VALUE!</v>
      </c>
      <c r="AI13" s="43">
        <f t="shared" si="9"/>
        <v>0</v>
      </c>
      <c r="AJ13" s="43"/>
      <c r="AK13" s="43"/>
      <c r="AL13" s="43"/>
      <c r="AM13" s="43"/>
      <c r="AN13" s="43">
        <v>4</v>
      </c>
      <c r="AO13" s="43">
        <v>3</v>
      </c>
      <c r="AP13" s="43">
        <v>2</v>
      </c>
      <c r="AQ13" s="43">
        <f t="shared" si="10"/>
        <v>0</v>
      </c>
      <c r="AR13" s="43">
        <f t="shared" si="11"/>
        <v>0</v>
      </c>
      <c r="AS13" s="43">
        <f t="shared" si="19"/>
        <v>0</v>
      </c>
      <c r="AT13" s="43">
        <v>0</v>
      </c>
      <c r="AU13" s="43" t="str">
        <f t="shared" si="12"/>
        <v>keine</v>
      </c>
      <c r="AV13" s="43"/>
      <c r="AW13" s="43" t="b">
        <f t="shared" si="13"/>
        <v>0</v>
      </c>
      <c r="AX13" s="110"/>
      <c r="AY13" s="110"/>
      <c r="AZ13" s="110" t="b">
        <f t="shared" si="14"/>
        <v>0</v>
      </c>
      <c r="BA13" s="110" t="b">
        <f t="shared" si="15"/>
        <v>0</v>
      </c>
      <c r="BB13" s="110" t="b">
        <f t="shared" si="16"/>
        <v>0</v>
      </c>
      <c r="BC13" s="110"/>
      <c r="BD13" s="110"/>
      <c r="BE13" s="110" t="str">
        <f t="shared" si="17"/>
        <v/>
      </c>
      <c r="BF13" s="110"/>
      <c r="BG13" s="110"/>
      <c r="BH13" s="110"/>
      <c r="BI13" s="110"/>
      <c r="BJ13" s="110" t="str">
        <f>IFERROR(INDEX(Preisfaktoren!$B$22:$C$44,MATCH(D13,Preisfaktoren!$B$22:$B$44,0),2),"")</f>
        <v/>
      </c>
      <c r="BK13" s="110" t="str">
        <f>IFERROR(INDEX(Preisfaktoren!$B$22:$F$44,MATCH(D13,Preisfaktoren!$B$22:$B$44,0),5),"")</f>
        <v/>
      </c>
      <c r="BL13" s="110" t="str">
        <f>IFERROR(INDEX(Biegeabzug!$A$4:$H$21,MATCH($BK13,Biegeabzug!$A$4:$A$21,0),MATCH(0,Biegeabzug!$A$4:$H$4,1)),"")</f>
        <v/>
      </c>
      <c r="BM13" s="110" t="str">
        <f>IFERROR(INDEX(Biegeabzug!$A$4:$H$21,MATCH($BK13,Biegeabzug!$A$4:$A$21,0),MATCH(90,Biegeabzug!$A$4:$H$4,1)),"")</f>
        <v/>
      </c>
      <c r="BN13" s="110" t="str">
        <f t="shared" si="18"/>
        <v/>
      </c>
    </row>
    <row r="14" spans="1:66">
      <c r="A14" s="27"/>
      <c r="B14" s="27"/>
      <c r="C14" s="27"/>
      <c r="D14" s="27"/>
      <c r="E14" s="65" t="s">
        <v>43</v>
      </c>
      <c r="F14" s="110" t="str">
        <f>IF(ISBLANK(D14),"",IF(E14="ja",[2]Übersicht!$C$7,"keine Oberflächenveredelung"))</f>
        <v/>
      </c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65" t="s">
        <v>142</v>
      </c>
      <c r="W14" s="101"/>
      <c r="Y14" s="43">
        <f t="shared" si="0"/>
        <v>0</v>
      </c>
      <c r="Z14" s="43">
        <f t="shared" si="1"/>
        <v>0</v>
      </c>
      <c r="AA14" s="43" t="str">
        <f t="shared" si="2"/>
        <v/>
      </c>
      <c r="AB14" s="43" t="e" vm="11">
        <f t="shared" si="3"/>
        <v>#VALUE!</v>
      </c>
      <c r="AC14" s="43">
        <f t="shared" si="4"/>
        <v>0</v>
      </c>
      <c r="AD14" s="43">
        <f t="shared" si="5"/>
        <v>0</v>
      </c>
      <c r="AE14" s="33" t="s">
        <v>143</v>
      </c>
      <c r="AF14" s="43" t="str">
        <f t="shared" si="6"/>
        <v/>
      </c>
      <c r="AG14" s="43">
        <f t="shared" si="7"/>
        <v>0</v>
      </c>
      <c r="AH14" s="43" t="e">
        <f t="shared" si="8"/>
        <v>#VALUE!</v>
      </c>
      <c r="AI14" s="43">
        <f t="shared" si="9"/>
        <v>0</v>
      </c>
      <c r="AJ14" s="43"/>
      <c r="AK14" s="43"/>
      <c r="AL14" s="43"/>
      <c r="AM14" s="43"/>
      <c r="AN14" s="43">
        <v>4</v>
      </c>
      <c r="AO14" s="43">
        <v>3</v>
      </c>
      <c r="AP14" s="43">
        <v>2</v>
      </c>
      <c r="AQ14" s="43">
        <f t="shared" si="10"/>
        <v>0</v>
      </c>
      <c r="AR14" s="43">
        <f t="shared" si="11"/>
        <v>0</v>
      </c>
      <c r="AS14" s="43">
        <f t="shared" si="19"/>
        <v>0</v>
      </c>
      <c r="AT14" s="43">
        <v>0</v>
      </c>
      <c r="AU14" s="43" t="str">
        <f t="shared" si="12"/>
        <v>keine</v>
      </c>
      <c r="AV14" s="43"/>
      <c r="AW14" s="43" t="b">
        <f t="shared" si="13"/>
        <v>0</v>
      </c>
      <c r="AX14" s="110"/>
      <c r="AY14" s="110"/>
      <c r="AZ14" s="110" t="b">
        <f t="shared" si="14"/>
        <v>0</v>
      </c>
      <c r="BA14" s="110" t="b">
        <f t="shared" si="15"/>
        <v>0</v>
      </c>
      <c r="BB14" s="110" t="b">
        <f t="shared" si="16"/>
        <v>0</v>
      </c>
      <c r="BC14" s="110"/>
      <c r="BD14" s="110"/>
      <c r="BE14" s="110" t="str">
        <f t="shared" si="17"/>
        <v/>
      </c>
      <c r="BF14" s="110"/>
      <c r="BG14" s="110"/>
      <c r="BH14" s="110"/>
      <c r="BI14" s="110"/>
      <c r="BJ14" s="110" t="str">
        <f>IFERROR(INDEX(Preisfaktoren!$B$22:$C$44,MATCH(D14,Preisfaktoren!$B$22:$B$44,0),2),"")</f>
        <v/>
      </c>
      <c r="BK14" s="110" t="str">
        <f>IFERROR(INDEX(Preisfaktoren!$B$22:$F$44,MATCH(D14,Preisfaktoren!$B$22:$B$44,0),5),"")</f>
        <v/>
      </c>
      <c r="BL14" s="110" t="str">
        <f>IFERROR(INDEX(Biegeabzug!$A$4:$H$21,MATCH($BK14,Biegeabzug!$A$4:$A$21,0),MATCH(0,Biegeabzug!$A$4:$H$4,1)),"")</f>
        <v/>
      </c>
      <c r="BM14" s="110" t="str">
        <f>IFERROR(INDEX(Biegeabzug!$A$4:$H$21,MATCH($BK14,Biegeabzug!$A$4:$A$21,0),MATCH(90,Biegeabzug!$A$4:$H$4,1)),"")</f>
        <v/>
      </c>
      <c r="BN14" s="110" t="str">
        <f t="shared" si="18"/>
        <v/>
      </c>
    </row>
    <row r="15" spans="1:66">
      <c r="A15" s="27"/>
      <c r="B15" s="27"/>
      <c r="C15" s="27"/>
      <c r="D15" s="27"/>
      <c r="E15" s="65" t="s">
        <v>43</v>
      </c>
      <c r="F15" s="110" t="str">
        <f>IF(ISBLANK(D15),"",IF(E15="ja",[2]Übersicht!$C$7,"keine Oberflächenveredelung"))</f>
        <v/>
      </c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65" t="s">
        <v>142</v>
      </c>
      <c r="W15" s="101"/>
      <c r="Y15" s="43">
        <f t="shared" si="0"/>
        <v>0</v>
      </c>
      <c r="Z15" s="43">
        <f t="shared" si="1"/>
        <v>0</v>
      </c>
      <c r="AA15" s="43" t="str">
        <f t="shared" si="2"/>
        <v/>
      </c>
      <c r="AB15" s="43" t="e" vm="11">
        <f t="shared" si="3"/>
        <v>#VALUE!</v>
      </c>
      <c r="AC15" s="43">
        <f t="shared" si="4"/>
        <v>0</v>
      </c>
      <c r="AD15" s="43">
        <f t="shared" si="5"/>
        <v>0</v>
      </c>
      <c r="AE15" s="33" t="s">
        <v>143</v>
      </c>
      <c r="AF15" s="43" t="str">
        <f t="shared" si="6"/>
        <v/>
      </c>
      <c r="AG15" s="43">
        <f t="shared" si="7"/>
        <v>0</v>
      </c>
      <c r="AH15" s="43" t="e">
        <f t="shared" si="8"/>
        <v>#VALUE!</v>
      </c>
      <c r="AI15" s="43">
        <f t="shared" si="9"/>
        <v>0</v>
      </c>
      <c r="AJ15" s="43"/>
      <c r="AK15" s="43"/>
      <c r="AL15" s="43"/>
      <c r="AM15" s="43"/>
      <c r="AN15" s="43">
        <v>4</v>
      </c>
      <c r="AO15" s="43">
        <v>3</v>
      </c>
      <c r="AP15" s="43">
        <v>2</v>
      </c>
      <c r="AQ15" s="43">
        <f t="shared" si="10"/>
        <v>0</v>
      </c>
      <c r="AR15" s="43">
        <f t="shared" si="11"/>
        <v>0</v>
      </c>
      <c r="AS15" s="43">
        <f t="shared" si="19"/>
        <v>0</v>
      </c>
      <c r="AT15" s="43">
        <v>0</v>
      </c>
      <c r="AU15" s="43" t="str">
        <f t="shared" si="12"/>
        <v>keine</v>
      </c>
      <c r="AV15" s="43"/>
      <c r="AW15" s="43" t="b">
        <f t="shared" si="13"/>
        <v>0</v>
      </c>
      <c r="AX15" s="110"/>
      <c r="AY15" s="110"/>
      <c r="AZ15" s="110" t="b">
        <f t="shared" si="14"/>
        <v>0</v>
      </c>
      <c r="BA15" s="110" t="b">
        <f t="shared" si="15"/>
        <v>0</v>
      </c>
      <c r="BB15" s="110" t="b">
        <f t="shared" si="16"/>
        <v>0</v>
      </c>
      <c r="BC15" s="110"/>
      <c r="BD15" s="110"/>
      <c r="BE15" s="110" t="str">
        <f t="shared" si="17"/>
        <v/>
      </c>
      <c r="BF15" s="110"/>
      <c r="BG15" s="110"/>
      <c r="BH15" s="110"/>
      <c r="BI15" s="110"/>
      <c r="BJ15" s="110" t="str">
        <f>IFERROR(INDEX(Preisfaktoren!$B$22:$C$44,MATCH(D15,Preisfaktoren!$B$22:$B$44,0),2),"")</f>
        <v/>
      </c>
      <c r="BK15" s="110" t="str">
        <f>IFERROR(INDEX(Preisfaktoren!$B$22:$F$44,MATCH(D15,Preisfaktoren!$B$22:$B$44,0),5),"")</f>
        <v/>
      </c>
      <c r="BL15" s="110" t="str">
        <f>IFERROR(INDEX(Biegeabzug!$A$4:$H$21,MATCH($BK15,Biegeabzug!$A$4:$A$21,0),MATCH(0,Biegeabzug!$A$4:$H$4,1)),"")</f>
        <v/>
      </c>
      <c r="BM15" s="110" t="str">
        <f>IFERROR(INDEX(Biegeabzug!$A$4:$H$21,MATCH($BK15,Biegeabzug!$A$4:$A$21,0),MATCH(90,Biegeabzug!$A$4:$H$4,1)),"")</f>
        <v/>
      </c>
      <c r="BN15" s="110" t="str">
        <f t="shared" si="18"/>
        <v/>
      </c>
    </row>
    <row r="16" spans="1:66">
      <c r="A16" s="27"/>
      <c r="B16" s="27"/>
      <c r="C16" s="27"/>
      <c r="D16" s="27"/>
      <c r="E16" s="65" t="s">
        <v>43</v>
      </c>
      <c r="F16" s="110" t="str">
        <f>IF(ISBLANK(D16),"",IF(E16="ja",[2]Übersicht!$C$7,"keine Oberflächenveredelung"))</f>
        <v/>
      </c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65" t="s">
        <v>142</v>
      </c>
      <c r="W16" s="101"/>
      <c r="Y16" s="43">
        <f t="shared" si="0"/>
        <v>0</v>
      </c>
      <c r="Z16" s="43">
        <f t="shared" si="1"/>
        <v>0</v>
      </c>
      <c r="AA16" s="43" t="str">
        <f t="shared" si="2"/>
        <v/>
      </c>
      <c r="AB16" s="43" t="e" vm="11">
        <f t="shared" si="3"/>
        <v>#VALUE!</v>
      </c>
      <c r="AC16" s="43">
        <f t="shared" si="4"/>
        <v>0</v>
      </c>
      <c r="AD16" s="43">
        <f t="shared" si="5"/>
        <v>0</v>
      </c>
      <c r="AE16" s="33" t="s">
        <v>143</v>
      </c>
      <c r="AF16" s="43" t="str">
        <f t="shared" si="6"/>
        <v/>
      </c>
      <c r="AG16" s="43">
        <f t="shared" si="7"/>
        <v>0</v>
      </c>
      <c r="AH16" s="43" t="e">
        <f t="shared" si="8"/>
        <v>#VALUE!</v>
      </c>
      <c r="AI16" s="43">
        <f t="shared" si="9"/>
        <v>0</v>
      </c>
      <c r="AJ16" s="43"/>
      <c r="AK16" s="43"/>
      <c r="AL16" s="43"/>
      <c r="AM16" s="43"/>
      <c r="AN16" s="43">
        <v>4</v>
      </c>
      <c r="AO16" s="43">
        <v>3</v>
      </c>
      <c r="AP16" s="43">
        <v>2</v>
      </c>
      <c r="AQ16" s="43">
        <f t="shared" si="10"/>
        <v>0</v>
      </c>
      <c r="AR16" s="43">
        <f t="shared" si="11"/>
        <v>0</v>
      </c>
      <c r="AS16" s="43">
        <f t="shared" si="19"/>
        <v>0</v>
      </c>
      <c r="AT16" s="43">
        <v>0</v>
      </c>
      <c r="AU16" s="43" t="str">
        <f t="shared" si="12"/>
        <v>keine</v>
      </c>
      <c r="AV16" s="43"/>
      <c r="AW16" s="43" t="b">
        <f t="shared" si="13"/>
        <v>0</v>
      </c>
      <c r="AX16" s="110"/>
      <c r="AY16" s="110"/>
      <c r="AZ16" s="110" t="b">
        <f t="shared" si="14"/>
        <v>0</v>
      </c>
      <c r="BA16" s="110" t="b">
        <f t="shared" si="15"/>
        <v>0</v>
      </c>
      <c r="BB16" s="110" t="b">
        <f t="shared" si="16"/>
        <v>0</v>
      </c>
      <c r="BC16" s="110"/>
      <c r="BD16" s="110"/>
      <c r="BE16" s="110" t="str">
        <f t="shared" si="17"/>
        <v/>
      </c>
      <c r="BF16" s="110"/>
      <c r="BG16" s="110"/>
      <c r="BH16" s="110"/>
      <c r="BI16" s="110"/>
      <c r="BJ16" s="110" t="str">
        <f>IFERROR(INDEX(Preisfaktoren!$B$22:$C$44,MATCH(D16,Preisfaktoren!$B$22:$B$44,0),2),"")</f>
        <v/>
      </c>
      <c r="BK16" s="110" t="str">
        <f>IFERROR(INDEX(Preisfaktoren!$B$22:$F$44,MATCH(D16,Preisfaktoren!$B$22:$B$44,0),5),"")</f>
        <v/>
      </c>
      <c r="BL16" s="110" t="str">
        <f>IFERROR(INDEX(Biegeabzug!$A$4:$H$21,MATCH($BK16,Biegeabzug!$A$4:$A$21,0),MATCH(0,Biegeabzug!$A$4:$H$4,1)),"")</f>
        <v/>
      </c>
      <c r="BM16" s="110" t="str">
        <f>IFERROR(INDEX(Biegeabzug!$A$4:$H$21,MATCH($BK16,Biegeabzug!$A$4:$A$21,0),MATCH(90,Biegeabzug!$A$4:$H$4,1)),"")</f>
        <v/>
      </c>
      <c r="BN16" s="110" t="str">
        <f t="shared" si="18"/>
        <v/>
      </c>
    </row>
    <row r="17" spans="1:66">
      <c r="A17" s="27"/>
      <c r="B17" s="27"/>
      <c r="C17" s="27"/>
      <c r="D17" s="27"/>
      <c r="E17" s="65" t="s">
        <v>43</v>
      </c>
      <c r="F17" s="110" t="str">
        <f>IF(ISBLANK(D17),"",IF(E17="ja",[2]Übersicht!$C$7,"keine Oberflächenveredelung"))</f>
        <v/>
      </c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65" t="s">
        <v>142</v>
      </c>
      <c r="W17" s="101"/>
      <c r="Y17" s="43">
        <f t="shared" si="0"/>
        <v>0</v>
      </c>
      <c r="Z17" s="43">
        <f t="shared" si="1"/>
        <v>0</v>
      </c>
      <c r="AA17" s="43" t="str">
        <f t="shared" si="2"/>
        <v/>
      </c>
      <c r="AB17" s="43" t="e" vm="11">
        <f t="shared" si="3"/>
        <v>#VALUE!</v>
      </c>
      <c r="AC17" s="43">
        <f t="shared" si="4"/>
        <v>0</v>
      </c>
      <c r="AD17" s="43">
        <f t="shared" si="5"/>
        <v>0</v>
      </c>
      <c r="AE17" s="33" t="s">
        <v>143</v>
      </c>
      <c r="AF17" s="43" t="str">
        <f t="shared" si="6"/>
        <v/>
      </c>
      <c r="AG17" s="43">
        <f t="shared" si="7"/>
        <v>0</v>
      </c>
      <c r="AH17" s="43" t="e">
        <f t="shared" si="8"/>
        <v>#VALUE!</v>
      </c>
      <c r="AI17" s="43">
        <f t="shared" si="9"/>
        <v>0</v>
      </c>
      <c r="AJ17" s="43"/>
      <c r="AK17" s="43"/>
      <c r="AL17" s="43"/>
      <c r="AM17" s="43"/>
      <c r="AN17" s="43">
        <v>4</v>
      </c>
      <c r="AO17" s="43">
        <v>3</v>
      </c>
      <c r="AP17" s="43">
        <v>2</v>
      </c>
      <c r="AQ17" s="43">
        <f t="shared" si="10"/>
        <v>0</v>
      </c>
      <c r="AR17" s="43">
        <f t="shared" si="11"/>
        <v>0</v>
      </c>
      <c r="AS17" s="43">
        <f t="shared" si="19"/>
        <v>0</v>
      </c>
      <c r="AT17" s="43">
        <v>0</v>
      </c>
      <c r="AU17" s="43" t="str">
        <f t="shared" si="12"/>
        <v>keine</v>
      </c>
      <c r="AV17" s="43"/>
      <c r="AW17" s="43" t="b">
        <f t="shared" si="13"/>
        <v>0</v>
      </c>
      <c r="AX17" s="110"/>
      <c r="AY17" s="110"/>
      <c r="AZ17" s="110" t="b">
        <f t="shared" si="14"/>
        <v>0</v>
      </c>
      <c r="BA17" s="110" t="b">
        <f t="shared" si="15"/>
        <v>0</v>
      </c>
      <c r="BB17" s="110" t="b">
        <f t="shared" si="16"/>
        <v>0</v>
      </c>
      <c r="BC17" s="110"/>
      <c r="BD17" s="110"/>
      <c r="BE17" s="110" t="str">
        <f t="shared" si="17"/>
        <v/>
      </c>
      <c r="BF17" s="110"/>
      <c r="BG17" s="110"/>
      <c r="BH17" s="110"/>
      <c r="BI17" s="110"/>
      <c r="BJ17" s="110" t="str">
        <f>IFERROR(INDEX(Preisfaktoren!$B$22:$C$44,MATCH(D17,Preisfaktoren!$B$22:$B$44,0),2),"")</f>
        <v/>
      </c>
      <c r="BK17" s="110" t="str">
        <f>IFERROR(INDEX(Preisfaktoren!$B$22:$F$44,MATCH(D17,Preisfaktoren!$B$22:$B$44,0),5),"")</f>
        <v/>
      </c>
      <c r="BL17" s="110" t="str">
        <f>IFERROR(INDEX(Biegeabzug!$A$4:$H$21,MATCH($BK17,Biegeabzug!$A$4:$A$21,0),MATCH(0,Biegeabzug!$A$4:$H$4,1)),"")</f>
        <v/>
      </c>
      <c r="BM17" s="110" t="str">
        <f>IFERROR(INDEX(Biegeabzug!$A$4:$H$21,MATCH($BK17,Biegeabzug!$A$4:$A$21,0),MATCH(90,Biegeabzug!$A$4:$H$4,1)),"")</f>
        <v/>
      </c>
      <c r="BN17" s="110" t="str">
        <f t="shared" si="18"/>
        <v/>
      </c>
    </row>
    <row r="18" spans="1:66">
      <c r="A18" s="27"/>
      <c r="B18" s="27"/>
      <c r="C18" s="27"/>
      <c r="D18" s="27"/>
      <c r="E18" s="65" t="s">
        <v>43</v>
      </c>
      <c r="F18" s="110" t="str">
        <f>IF(ISBLANK(D18),"",IF(E18="ja",[2]Übersicht!$C$7,"keine Oberflächenveredelung"))</f>
        <v/>
      </c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65" t="s">
        <v>142</v>
      </c>
      <c r="W18" s="101"/>
      <c r="Y18" s="43">
        <f t="shared" si="0"/>
        <v>0</v>
      </c>
      <c r="Z18" s="43">
        <f t="shared" si="1"/>
        <v>0</v>
      </c>
      <c r="AA18" s="43" t="str">
        <f t="shared" si="2"/>
        <v/>
      </c>
      <c r="AB18" s="43" t="e" vm="11">
        <f t="shared" si="3"/>
        <v>#VALUE!</v>
      </c>
      <c r="AC18" s="43">
        <f t="shared" si="4"/>
        <v>0</v>
      </c>
      <c r="AD18" s="43">
        <f t="shared" si="5"/>
        <v>0</v>
      </c>
      <c r="AE18" s="33" t="s">
        <v>143</v>
      </c>
      <c r="AF18" s="43" t="str">
        <f t="shared" si="6"/>
        <v/>
      </c>
      <c r="AG18" s="43">
        <f t="shared" si="7"/>
        <v>0</v>
      </c>
      <c r="AH18" s="43" t="e">
        <f t="shared" si="8"/>
        <v>#VALUE!</v>
      </c>
      <c r="AI18" s="43">
        <f t="shared" si="9"/>
        <v>0</v>
      </c>
      <c r="AJ18" s="43"/>
      <c r="AK18" s="43"/>
      <c r="AL18" s="43"/>
      <c r="AM18" s="43"/>
      <c r="AN18" s="43">
        <v>4</v>
      </c>
      <c r="AO18" s="43">
        <v>3</v>
      </c>
      <c r="AP18" s="43">
        <v>2</v>
      </c>
      <c r="AQ18" s="43">
        <f t="shared" si="10"/>
        <v>0</v>
      </c>
      <c r="AR18" s="43">
        <f t="shared" si="11"/>
        <v>0</v>
      </c>
      <c r="AS18" s="43">
        <f t="shared" si="19"/>
        <v>0</v>
      </c>
      <c r="AT18" s="43">
        <v>0</v>
      </c>
      <c r="AU18" s="43" t="str">
        <f t="shared" si="12"/>
        <v>keine</v>
      </c>
      <c r="AV18" s="43"/>
      <c r="AW18" s="43" t="b">
        <f t="shared" si="13"/>
        <v>0</v>
      </c>
      <c r="AX18" s="110"/>
      <c r="AY18" s="110"/>
      <c r="AZ18" s="110" t="b">
        <f t="shared" si="14"/>
        <v>0</v>
      </c>
      <c r="BA18" s="110" t="b">
        <f t="shared" si="15"/>
        <v>0</v>
      </c>
      <c r="BB18" s="110" t="b">
        <f t="shared" si="16"/>
        <v>0</v>
      </c>
      <c r="BC18" s="110"/>
      <c r="BD18" s="110"/>
      <c r="BE18" s="110" t="str">
        <f t="shared" si="17"/>
        <v/>
      </c>
      <c r="BF18" s="110"/>
      <c r="BG18" s="110"/>
      <c r="BH18" s="110"/>
      <c r="BI18" s="110"/>
      <c r="BJ18" s="110" t="str">
        <f>IFERROR(INDEX(Preisfaktoren!$B$22:$C$44,MATCH(D18,Preisfaktoren!$B$22:$B$44,0),2),"")</f>
        <v/>
      </c>
      <c r="BK18" s="110" t="str">
        <f>IFERROR(INDEX(Preisfaktoren!$B$22:$F$44,MATCH(D18,Preisfaktoren!$B$22:$B$44,0),5),"")</f>
        <v/>
      </c>
      <c r="BL18" s="110" t="str">
        <f>IFERROR(INDEX(Biegeabzug!$A$4:$H$21,MATCH($BK18,Biegeabzug!$A$4:$A$21,0),MATCH(0,Biegeabzug!$A$4:$H$4,1)),"")</f>
        <v/>
      </c>
      <c r="BM18" s="110" t="str">
        <f>IFERROR(INDEX(Biegeabzug!$A$4:$H$21,MATCH($BK18,Biegeabzug!$A$4:$A$21,0),MATCH(90,Biegeabzug!$A$4:$H$4,1)),"")</f>
        <v/>
      </c>
      <c r="BN18" s="110" t="str">
        <f t="shared" si="18"/>
        <v/>
      </c>
    </row>
    <row r="19" spans="1:66">
      <c r="A19" s="27"/>
      <c r="B19" s="27"/>
      <c r="C19" s="27"/>
      <c r="D19" s="27"/>
      <c r="E19" s="65" t="s">
        <v>43</v>
      </c>
      <c r="F19" s="110" t="str">
        <f>IF(ISBLANK(D19),"",IF(E19="ja",[2]Übersicht!$C$7,"keine Oberflächenveredelung"))</f>
        <v/>
      </c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65" t="s">
        <v>142</v>
      </c>
      <c r="W19" s="101"/>
      <c r="Y19" s="43">
        <f t="shared" si="0"/>
        <v>0</v>
      </c>
      <c r="Z19" s="43">
        <f t="shared" si="1"/>
        <v>0</v>
      </c>
      <c r="AA19" s="43" t="str">
        <f t="shared" si="2"/>
        <v/>
      </c>
      <c r="AB19" s="43" t="e" vm="11">
        <f t="shared" si="3"/>
        <v>#VALUE!</v>
      </c>
      <c r="AC19" s="43">
        <f t="shared" si="4"/>
        <v>0</v>
      </c>
      <c r="AD19" s="43">
        <f t="shared" si="5"/>
        <v>0</v>
      </c>
      <c r="AE19" s="33" t="s">
        <v>143</v>
      </c>
      <c r="AF19" s="43" t="str">
        <f t="shared" si="6"/>
        <v/>
      </c>
      <c r="AG19" s="43">
        <f t="shared" si="7"/>
        <v>0</v>
      </c>
      <c r="AH19" s="43" t="e">
        <f t="shared" si="8"/>
        <v>#VALUE!</v>
      </c>
      <c r="AI19" s="43">
        <f t="shared" si="9"/>
        <v>0</v>
      </c>
      <c r="AJ19" s="43"/>
      <c r="AK19" s="43"/>
      <c r="AL19" s="43"/>
      <c r="AM19" s="43"/>
      <c r="AN19" s="43">
        <v>4</v>
      </c>
      <c r="AO19" s="43">
        <v>3</v>
      </c>
      <c r="AP19" s="43">
        <v>2</v>
      </c>
      <c r="AQ19" s="43">
        <f t="shared" si="10"/>
        <v>0</v>
      </c>
      <c r="AR19" s="43">
        <f t="shared" si="11"/>
        <v>0</v>
      </c>
      <c r="AS19" s="43">
        <f t="shared" si="19"/>
        <v>0</v>
      </c>
      <c r="AT19" s="43">
        <v>0</v>
      </c>
      <c r="AU19" s="43" t="str">
        <f t="shared" si="12"/>
        <v>keine</v>
      </c>
      <c r="AV19" s="43"/>
      <c r="AW19" s="43" t="b">
        <f t="shared" si="13"/>
        <v>0</v>
      </c>
      <c r="AX19" s="110"/>
      <c r="AY19" s="110"/>
      <c r="AZ19" s="110" t="b">
        <f t="shared" si="14"/>
        <v>0</v>
      </c>
      <c r="BA19" s="110" t="b">
        <f t="shared" si="15"/>
        <v>0</v>
      </c>
      <c r="BB19" s="110" t="b">
        <f t="shared" si="16"/>
        <v>0</v>
      </c>
      <c r="BC19" s="110"/>
      <c r="BD19" s="110"/>
      <c r="BE19" s="110" t="str">
        <f t="shared" si="17"/>
        <v/>
      </c>
      <c r="BF19" s="110"/>
      <c r="BG19" s="110"/>
      <c r="BH19" s="110"/>
      <c r="BI19" s="110"/>
      <c r="BJ19" s="110" t="str">
        <f>IFERROR(INDEX(Preisfaktoren!$B$22:$C$44,MATCH(D19,Preisfaktoren!$B$22:$B$44,0),2),"")</f>
        <v/>
      </c>
      <c r="BK19" s="110" t="str">
        <f>IFERROR(INDEX(Preisfaktoren!$B$22:$F$44,MATCH(D19,Preisfaktoren!$B$22:$B$44,0),5),"")</f>
        <v/>
      </c>
      <c r="BL19" s="110" t="str">
        <f>IFERROR(INDEX(Biegeabzug!$A$4:$H$21,MATCH($BK19,Biegeabzug!$A$4:$A$21,0),MATCH(0,Biegeabzug!$A$4:$H$4,1)),"")</f>
        <v/>
      </c>
      <c r="BM19" s="110" t="str">
        <f>IFERROR(INDEX(Biegeabzug!$A$4:$H$21,MATCH($BK19,Biegeabzug!$A$4:$A$21,0),MATCH(90,Biegeabzug!$A$4:$H$4,1)),"")</f>
        <v/>
      </c>
      <c r="BN19" s="110" t="str">
        <f t="shared" si="18"/>
        <v/>
      </c>
    </row>
    <row r="20" spans="1:66">
      <c r="A20" s="27"/>
      <c r="B20" s="27"/>
      <c r="C20" s="27"/>
      <c r="D20" s="27"/>
      <c r="E20" s="65" t="s">
        <v>43</v>
      </c>
      <c r="F20" s="110" t="str">
        <f>IF(ISBLANK(D20),"",IF(E20="ja",[2]Übersicht!$C$7,"keine Oberflächenveredelung"))</f>
        <v/>
      </c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65" t="s">
        <v>142</v>
      </c>
      <c r="W20" s="101"/>
      <c r="Y20" s="43">
        <f t="shared" si="0"/>
        <v>0</v>
      </c>
      <c r="Z20" s="43">
        <f t="shared" si="1"/>
        <v>0</v>
      </c>
      <c r="AA20" s="43" t="str">
        <f t="shared" si="2"/>
        <v/>
      </c>
      <c r="AB20" s="43" t="e" vm="11">
        <f t="shared" si="3"/>
        <v>#VALUE!</v>
      </c>
      <c r="AC20" s="43">
        <f t="shared" si="4"/>
        <v>0</v>
      </c>
      <c r="AD20" s="43">
        <f t="shared" si="5"/>
        <v>0</v>
      </c>
      <c r="AE20" s="33" t="s">
        <v>143</v>
      </c>
      <c r="AF20" s="43" t="str">
        <f t="shared" si="6"/>
        <v/>
      </c>
      <c r="AG20" s="43">
        <f t="shared" si="7"/>
        <v>0</v>
      </c>
      <c r="AH20" s="43" t="e">
        <f t="shared" si="8"/>
        <v>#VALUE!</v>
      </c>
      <c r="AI20" s="43">
        <f t="shared" si="9"/>
        <v>0</v>
      </c>
      <c r="AJ20" s="43"/>
      <c r="AK20" s="43"/>
      <c r="AL20" s="43"/>
      <c r="AM20" s="43"/>
      <c r="AN20" s="43">
        <v>4</v>
      </c>
      <c r="AO20" s="43">
        <v>3</v>
      </c>
      <c r="AP20" s="43">
        <v>2</v>
      </c>
      <c r="AQ20" s="43">
        <f t="shared" si="10"/>
        <v>0</v>
      </c>
      <c r="AR20" s="43">
        <f t="shared" si="11"/>
        <v>0</v>
      </c>
      <c r="AS20" s="43">
        <f t="shared" si="19"/>
        <v>0</v>
      </c>
      <c r="AT20" s="43">
        <v>0</v>
      </c>
      <c r="AU20" s="43" t="str">
        <f t="shared" si="12"/>
        <v>keine</v>
      </c>
      <c r="AV20" s="43"/>
      <c r="AW20" s="43" t="b">
        <f t="shared" si="13"/>
        <v>0</v>
      </c>
      <c r="AX20" s="110"/>
      <c r="AY20" s="110"/>
      <c r="AZ20" s="110" t="b">
        <f t="shared" si="14"/>
        <v>0</v>
      </c>
      <c r="BA20" s="110" t="b">
        <f t="shared" si="15"/>
        <v>0</v>
      </c>
      <c r="BB20" s="110" t="b">
        <f t="shared" si="16"/>
        <v>0</v>
      </c>
      <c r="BC20" s="110"/>
      <c r="BD20" s="110"/>
      <c r="BE20" s="110" t="str">
        <f t="shared" si="17"/>
        <v/>
      </c>
      <c r="BF20" s="110"/>
      <c r="BG20" s="110"/>
      <c r="BH20" s="110"/>
      <c r="BI20" s="110"/>
      <c r="BJ20" s="110" t="str">
        <f>IFERROR(INDEX(Preisfaktoren!$B$22:$C$44,MATCH(D20,Preisfaktoren!$B$22:$B$44,0),2),"")</f>
        <v/>
      </c>
      <c r="BK20" s="110" t="str">
        <f>IFERROR(INDEX(Preisfaktoren!$B$22:$F$44,MATCH(D20,Preisfaktoren!$B$22:$B$44,0),5),"")</f>
        <v/>
      </c>
      <c r="BL20" s="110" t="str">
        <f>IFERROR(INDEX(Biegeabzug!$A$4:$H$21,MATCH($BK20,Biegeabzug!$A$4:$A$21,0),MATCH(0,Biegeabzug!$A$4:$H$4,1)),"")</f>
        <v/>
      </c>
      <c r="BM20" s="110" t="str">
        <f>IFERROR(INDEX(Biegeabzug!$A$4:$H$21,MATCH($BK20,Biegeabzug!$A$4:$A$21,0),MATCH(90,Biegeabzug!$A$4:$H$4,1)),"")</f>
        <v/>
      </c>
      <c r="BN20" s="110" t="str">
        <f t="shared" si="18"/>
        <v/>
      </c>
    </row>
    <row r="21" spans="1:66">
      <c r="A21" s="27"/>
      <c r="B21" s="27"/>
      <c r="C21" s="27"/>
      <c r="D21" s="27"/>
      <c r="E21" s="65" t="s">
        <v>43</v>
      </c>
      <c r="F21" s="110" t="str">
        <f>IF(ISBLANK(D21),"",IF(E21="ja",[2]Übersicht!$C$7,"keine Oberflächenveredelung"))</f>
        <v/>
      </c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65" t="s">
        <v>142</v>
      </c>
      <c r="W21" s="101"/>
      <c r="Y21" s="43">
        <f t="shared" si="0"/>
        <v>0</v>
      </c>
      <c r="Z21" s="43">
        <f t="shared" si="1"/>
        <v>0</v>
      </c>
      <c r="AA21" s="43" t="str">
        <f t="shared" si="2"/>
        <v/>
      </c>
      <c r="AB21" s="43" t="e" vm="11">
        <f t="shared" si="3"/>
        <v>#VALUE!</v>
      </c>
      <c r="AC21" s="43">
        <f t="shared" si="4"/>
        <v>0</v>
      </c>
      <c r="AD21" s="43">
        <f t="shared" si="5"/>
        <v>0</v>
      </c>
      <c r="AE21" s="33" t="s">
        <v>143</v>
      </c>
      <c r="AF21" s="43" t="str">
        <f t="shared" si="6"/>
        <v/>
      </c>
      <c r="AG21" s="43">
        <f t="shared" si="7"/>
        <v>0</v>
      </c>
      <c r="AH21" s="43" t="e">
        <f t="shared" si="8"/>
        <v>#VALUE!</v>
      </c>
      <c r="AI21" s="43">
        <f t="shared" si="9"/>
        <v>0</v>
      </c>
      <c r="AJ21" s="43"/>
      <c r="AK21" s="43"/>
      <c r="AL21" s="43"/>
      <c r="AM21" s="43"/>
      <c r="AN21" s="43">
        <v>4</v>
      </c>
      <c r="AO21" s="43">
        <v>3</v>
      </c>
      <c r="AP21" s="43">
        <v>2</v>
      </c>
      <c r="AQ21" s="43">
        <f t="shared" si="10"/>
        <v>0</v>
      </c>
      <c r="AR21" s="43">
        <f t="shared" si="11"/>
        <v>0</v>
      </c>
      <c r="AS21" s="43">
        <f t="shared" si="19"/>
        <v>0</v>
      </c>
      <c r="AT21" s="43">
        <v>0</v>
      </c>
      <c r="AU21" s="43" t="str">
        <f t="shared" si="12"/>
        <v>keine</v>
      </c>
      <c r="AV21" s="43"/>
      <c r="AW21" s="43" t="b">
        <f t="shared" si="13"/>
        <v>0</v>
      </c>
      <c r="AX21" s="110"/>
      <c r="AY21" s="110"/>
      <c r="AZ21" s="110" t="b">
        <f t="shared" si="14"/>
        <v>0</v>
      </c>
      <c r="BA21" s="110" t="b">
        <f t="shared" si="15"/>
        <v>0</v>
      </c>
      <c r="BB21" s="110" t="b">
        <f t="shared" si="16"/>
        <v>0</v>
      </c>
      <c r="BC21" s="110"/>
      <c r="BD21" s="110"/>
      <c r="BE21" s="110" t="str">
        <f t="shared" si="17"/>
        <v/>
      </c>
      <c r="BF21" s="110"/>
      <c r="BG21" s="110"/>
      <c r="BH21" s="110"/>
      <c r="BI21" s="110"/>
      <c r="BJ21" s="110" t="str">
        <f>IFERROR(INDEX(Preisfaktoren!$B$22:$C$44,MATCH(D21,Preisfaktoren!$B$22:$B$44,0),2),"")</f>
        <v/>
      </c>
      <c r="BK21" s="110" t="str">
        <f>IFERROR(INDEX(Preisfaktoren!$B$22:$F$44,MATCH(D21,Preisfaktoren!$B$22:$B$44,0),5),"")</f>
        <v/>
      </c>
      <c r="BL21" s="110" t="str">
        <f>IFERROR(INDEX(Biegeabzug!$A$4:$H$21,MATCH($BK21,Biegeabzug!$A$4:$A$21,0),MATCH(0,Biegeabzug!$A$4:$H$4,1)),"")</f>
        <v/>
      </c>
      <c r="BM21" s="110" t="str">
        <f>IFERROR(INDEX(Biegeabzug!$A$4:$H$21,MATCH($BK21,Biegeabzug!$A$4:$A$21,0),MATCH(90,Biegeabzug!$A$4:$H$4,1)),"")</f>
        <v/>
      </c>
      <c r="BN21" s="110" t="str">
        <f t="shared" si="18"/>
        <v/>
      </c>
    </row>
    <row r="22" spans="1:66">
      <c r="A22" s="27"/>
      <c r="B22" s="27"/>
      <c r="C22" s="27"/>
      <c r="D22" s="27"/>
      <c r="E22" s="65" t="s">
        <v>43</v>
      </c>
      <c r="F22" s="110" t="str">
        <f>IF(ISBLANK(D22),"",IF(E22="ja",[2]Übersicht!$C$7,"keine Oberflächenveredelung"))</f>
        <v/>
      </c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65" t="s">
        <v>142</v>
      </c>
      <c r="W22" s="101"/>
      <c r="Y22" s="43">
        <f t="shared" si="0"/>
        <v>0</v>
      </c>
      <c r="Z22" s="43">
        <f t="shared" si="1"/>
        <v>0</v>
      </c>
      <c r="AA22" s="43" t="str">
        <f t="shared" si="2"/>
        <v/>
      </c>
      <c r="AB22" s="43" t="e" vm="11">
        <f t="shared" si="3"/>
        <v>#VALUE!</v>
      </c>
      <c r="AC22" s="43">
        <f t="shared" si="4"/>
        <v>0</v>
      </c>
      <c r="AD22" s="43">
        <f t="shared" si="5"/>
        <v>0</v>
      </c>
      <c r="AE22" s="33" t="s">
        <v>143</v>
      </c>
      <c r="AF22" s="43" t="str">
        <f t="shared" si="6"/>
        <v/>
      </c>
      <c r="AG22" s="43">
        <f t="shared" si="7"/>
        <v>0</v>
      </c>
      <c r="AH22" s="43" t="e">
        <f t="shared" si="8"/>
        <v>#VALUE!</v>
      </c>
      <c r="AI22" s="43">
        <f t="shared" si="9"/>
        <v>0</v>
      </c>
      <c r="AJ22" s="43"/>
      <c r="AK22" s="43"/>
      <c r="AL22" s="43"/>
      <c r="AM22" s="43"/>
      <c r="AN22" s="43">
        <v>4</v>
      </c>
      <c r="AO22" s="43">
        <v>3</v>
      </c>
      <c r="AP22" s="43">
        <v>2</v>
      </c>
      <c r="AQ22" s="43">
        <f t="shared" si="10"/>
        <v>0</v>
      </c>
      <c r="AR22" s="43">
        <f t="shared" si="11"/>
        <v>0</v>
      </c>
      <c r="AS22" s="43">
        <f t="shared" si="19"/>
        <v>0</v>
      </c>
      <c r="AT22" s="43">
        <v>0</v>
      </c>
      <c r="AU22" s="43" t="str">
        <f t="shared" si="12"/>
        <v>keine</v>
      </c>
      <c r="AV22" s="43"/>
      <c r="AW22" s="43" t="b">
        <f t="shared" si="13"/>
        <v>0</v>
      </c>
      <c r="AX22" s="110"/>
      <c r="AY22" s="110"/>
      <c r="AZ22" s="110" t="b">
        <f t="shared" si="14"/>
        <v>0</v>
      </c>
      <c r="BA22" s="110" t="b">
        <f t="shared" si="15"/>
        <v>0</v>
      </c>
      <c r="BB22" s="110" t="b">
        <f t="shared" si="16"/>
        <v>0</v>
      </c>
      <c r="BC22" s="110"/>
      <c r="BD22" s="110"/>
      <c r="BE22" s="110" t="str">
        <f t="shared" si="17"/>
        <v/>
      </c>
      <c r="BF22" s="110"/>
      <c r="BG22" s="110"/>
      <c r="BH22" s="110"/>
      <c r="BI22" s="110"/>
      <c r="BJ22" s="110" t="str">
        <f>IFERROR(INDEX(Preisfaktoren!$B$22:$C$44,MATCH(D22,Preisfaktoren!$B$22:$B$44,0),2),"")</f>
        <v/>
      </c>
      <c r="BK22" s="110" t="str">
        <f>IFERROR(INDEX(Preisfaktoren!$B$22:$F$44,MATCH(D22,Preisfaktoren!$B$22:$B$44,0),5),"")</f>
        <v/>
      </c>
      <c r="BL22" s="110" t="str">
        <f>IFERROR(INDEX(Biegeabzug!$A$4:$H$21,MATCH($BK22,Biegeabzug!$A$4:$A$21,0),MATCH(0,Biegeabzug!$A$4:$H$4,1)),"")</f>
        <v/>
      </c>
      <c r="BM22" s="110" t="str">
        <f>IFERROR(INDEX(Biegeabzug!$A$4:$H$21,MATCH($BK22,Biegeabzug!$A$4:$A$21,0),MATCH(90,Biegeabzug!$A$4:$H$4,1)),"")</f>
        <v/>
      </c>
      <c r="BN22" s="110" t="str">
        <f t="shared" si="18"/>
        <v/>
      </c>
    </row>
    <row r="23" spans="1:66">
      <c r="A23" s="27"/>
      <c r="B23" s="27"/>
      <c r="C23" s="27"/>
      <c r="D23" s="27"/>
      <c r="E23" s="65" t="s">
        <v>43</v>
      </c>
      <c r="F23" s="110" t="str">
        <f>IF(ISBLANK(D23),"",IF(E23="ja",[2]Übersicht!$C$7,"keine Oberflächenveredelung"))</f>
        <v/>
      </c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65" t="s">
        <v>142</v>
      </c>
      <c r="W23" s="101"/>
      <c r="Y23" s="43">
        <f t="shared" si="0"/>
        <v>0</v>
      </c>
      <c r="Z23" s="43">
        <f t="shared" si="1"/>
        <v>0</v>
      </c>
      <c r="AA23" s="43" t="str">
        <f t="shared" si="2"/>
        <v/>
      </c>
      <c r="AB23" s="43" t="e" vm="11">
        <f t="shared" si="3"/>
        <v>#VALUE!</v>
      </c>
      <c r="AC23" s="43">
        <f t="shared" si="4"/>
        <v>0</v>
      </c>
      <c r="AD23" s="43">
        <f t="shared" si="5"/>
        <v>0</v>
      </c>
      <c r="AE23" s="33" t="s">
        <v>143</v>
      </c>
      <c r="AF23" s="43" t="str">
        <f t="shared" si="6"/>
        <v/>
      </c>
      <c r="AG23" s="43">
        <f t="shared" si="7"/>
        <v>0</v>
      </c>
      <c r="AH23" s="43" t="e">
        <f t="shared" si="8"/>
        <v>#VALUE!</v>
      </c>
      <c r="AI23" s="43">
        <f t="shared" si="9"/>
        <v>0</v>
      </c>
      <c r="AJ23" s="43"/>
      <c r="AK23" s="43"/>
      <c r="AL23" s="43"/>
      <c r="AM23" s="43"/>
      <c r="AN23" s="43">
        <v>4</v>
      </c>
      <c r="AO23" s="43">
        <v>3</v>
      </c>
      <c r="AP23" s="43">
        <v>2</v>
      </c>
      <c r="AQ23" s="43">
        <f t="shared" si="10"/>
        <v>0</v>
      </c>
      <c r="AR23" s="43">
        <f t="shared" si="11"/>
        <v>0</v>
      </c>
      <c r="AS23" s="43">
        <f t="shared" si="19"/>
        <v>0</v>
      </c>
      <c r="AT23" s="43">
        <v>0</v>
      </c>
      <c r="AU23" s="43" t="str">
        <f t="shared" si="12"/>
        <v>keine</v>
      </c>
      <c r="AV23" s="43"/>
      <c r="AW23" s="43" t="b">
        <f t="shared" si="13"/>
        <v>0</v>
      </c>
      <c r="AX23" s="110"/>
      <c r="AY23" s="110"/>
      <c r="AZ23" s="110" t="b">
        <f t="shared" si="14"/>
        <v>0</v>
      </c>
      <c r="BA23" s="110" t="b">
        <f t="shared" si="15"/>
        <v>0</v>
      </c>
      <c r="BB23" s="110" t="b">
        <f t="shared" si="16"/>
        <v>0</v>
      </c>
      <c r="BC23" s="110"/>
      <c r="BD23" s="110"/>
      <c r="BE23" s="110" t="str">
        <f t="shared" si="17"/>
        <v/>
      </c>
      <c r="BF23" s="110"/>
      <c r="BG23" s="110"/>
      <c r="BH23" s="110"/>
      <c r="BI23" s="110"/>
      <c r="BJ23" s="110" t="str">
        <f>IFERROR(INDEX(Preisfaktoren!$B$22:$C$44,MATCH(D23,Preisfaktoren!$B$22:$B$44,0),2),"")</f>
        <v/>
      </c>
      <c r="BK23" s="110" t="str">
        <f>IFERROR(INDEX(Preisfaktoren!$B$22:$F$44,MATCH(D23,Preisfaktoren!$B$22:$B$44,0),5),"")</f>
        <v/>
      </c>
      <c r="BL23" s="110" t="str">
        <f>IFERROR(INDEX(Biegeabzug!$A$4:$H$21,MATCH($BK23,Biegeabzug!$A$4:$A$21,0),MATCH(0,Biegeabzug!$A$4:$H$4,1)),"")</f>
        <v/>
      </c>
      <c r="BM23" s="110" t="str">
        <f>IFERROR(INDEX(Biegeabzug!$A$4:$H$21,MATCH($BK23,Biegeabzug!$A$4:$A$21,0),MATCH(90,Biegeabzug!$A$4:$H$4,1)),"")</f>
        <v/>
      </c>
      <c r="BN23" s="110" t="str">
        <f t="shared" si="18"/>
        <v/>
      </c>
    </row>
    <row r="24" spans="1:66">
      <c r="A24" s="27"/>
      <c r="B24" s="27"/>
      <c r="C24" s="27"/>
      <c r="D24" s="27"/>
      <c r="E24" s="65" t="s">
        <v>43</v>
      </c>
      <c r="F24" s="110" t="str">
        <f>IF(ISBLANK(D24),"",IF(E24="ja",[2]Übersicht!$C$7,"keine Oberflächenveredelung"))</f>
        <v/>
      </c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65" t="s">
        <v>142</v>
      </c>
      <c r="W24" s="101"/>
      <c r="Y24" s="43">
        <f t="shared" si="0"/>
        <v>0</v>
      </c>
      <c r="Z24" s="43">
        <f t="shared" si="1"/>
        <v>0</v>
      </c>
      <c r="AA24" s="43" t="str">
        <f t="shared" si="2"/>
        <v/>
      </c>
      <c r="AB24" s="43" t="e" vm="11">
        <f t="shared" si="3"/>
        <v>#VALUE!</v>
      </c>
      <c r="AC24" s="43">
        <f t="shared" si="4"/>
        <v>0</v>
      </c>
      <c r="AD24" s="43">
        <f t="shared" si="5"/>
        <v>0</v>
      </c>
      <c r="AE24" s="33" t="s">
        <v>143</v>
      </c>
      <c r="AF24" s="43" t="str">
        <f t="shared" si="6"/>
        <v/>
      </c>
      <c r="AG24" s="43">
        <f t="shared" si="7"/>
        <v>0</v>
      </c>
      <c r="AH24" s="43" t="e">
        <f t="shared" si="8"/>
        <v>#VALUE!</v>
      </c>
      <c r="AI24" s="43">
        <f t="shared" si="9"/>
        <v>0</v>
      </c>
      <c r="AJ24" s="43"/>
      <c r="AK24" s="43"/>
      <c r="AL24" s="43"/>
      <c r="AM24" s="43"/>
      <c r="AN24" s="43">
        <v>4</v>
      </c>
      <c r="AO24" s="43">
        <v>3</v>
      </c>
      <c r="AP24" s="43">
        <v>2</v>
      </c>
      <c r="AQ24" s="43">
        <f t="shared" si="10"/>
        <v>0</v>
      </c>
      <c r="AR24" s="43">
        <f t="shared" si="11"/>
        <v>0</v>
      </c>
      <c r="AS24" s="43">
        <f t="shared" si="19"/>
        <v>0</v>
      </c>
      <c r="AT24" s="43">
        <v>0</v>
      </c>
      <c r="AU24" s="43" t="str">
        <f t="shared" si="12"/>
        <v>keine</v>
      </c>
      <c r="AV24" s="43"/>
      <c r="AW24" s="43" t="b">
        <f t="shared" si="13"/>
        <v>0</v>
      </c>
      <c r="AX24" s="110"/>
      <c r="AY24" s="110"/>
      <c r="AZ24" s="110" t="b">
        <f t="shared" si="14"/>
        <v>0</v>
      </c>
      <c r="BA24" s="110" t="b">
        <f t="shared" si="15"/>
        <v>0</v>
      </c>
      <c r="BB24" s="110" t="b">
        <f t="shared" si="16"/>
        <v>0</v>
      </c>
      <c r="BC24" s="110"/>
      <c r="BD24" s="110"/>
      <c r="BE24" s="110" t="str">
        <f t="shared" si="17"/>
        <v/>
      </c>
      <c r="BF24" s="110"/>
      <c r="BG24" s="110"/>
      <c r="BH24" s="110"/>
      <c r="BI24" s="110"/>
      <c r="BJ24" s="110" t="str">
        <f>IFERROR(INDEX(Preisfaktoren!$B$22:$C$44,MATCH(D24,Preisfaktoren!$B$22:$B$44,0),2),"")</f>
        <v/>
      </c>
      <c r="BK24" s="110" t="str">
        <f>IFERROR(INDEX(Preisfaktoren!$B$22:$F$44,MATCH(D24,Preisfaktoren!$B$22:$B$44,0),5),"")</f>
        <v/>
      </c>
      <c r="BL24" s="110" t="str">
        <f>IFERROR(INDEX(Biegeabzug!$A$4:$H$21,MATCH($BK24,Biegeabzug!$A$4:$A$21,0),MATCH(0,Biegeabzug!$A$4:$H$4,1)),"")</f>
        <v/>
      </c>
      <c r="BM24" s="110" t="str">
        <f>IFERROR(INDEX(Biegeabzug!$A$4:$H$21,MATCH($BK24,Biegeabzug!$A$4:$A$21,0),MATCH(90,Biegeabzug!$A$4:$H$4,1)),"")</f>
        <v/>
      </c>
      <c r="BN24" s="110" t="str">
        <f t="shared" si="18"/>
        <v/>
      </c>
    </row>
    <row r="25" spans="1:66">
      <c r="A25" s="27"/>
      <c r="B25" s="27"/>
      <c r="C25" s="27"/>
      <c r="D25" s="27"/>
      <c r="E25" s="65" t="s">
        <v>43</v>
      </c>
      <c r="F25" s="110" t="str">
        <f>IF(ISBLANK(D25),"",IF(E25="ja",[2]Übersicht!$C$7,"keine Oberflächenveredelung"))</f>
        <v/>
      </c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65" t="s">
        <v>142</v>
      </c>
      <c r="W25" s="101"/>
      <c r="Y25" s="43">
        <f t="shared" si="0"/>
        <v>0</v>
      </c>
      <c r="Z25" s="43">
        <f t="shared" si="1"/>
        <v>0</v>
      </c>
      <c r="AA25" s="43" t="str">
        <f t="shared" si="2"/>
        <v/>
      </c>
      <c r="AB25" s="43" t="e" vm="11">
        <f t="shared" si="3"/>
        <v>#VALUE!</v>
      </c>
      <c r="AC25" s="43">
        <f t="shared" si="4"/>
        <v>0</v>
      </c>
      <c r="AD25" s="43">
        <f t="shared" si="5"/>
        <v>0</v>
      </c>
      <c r="AE25" s="33" t="s">
        <v>143</v>
      </c>
      <c r="AF25" s="43" t="str">
        <f t="shared" si="6"/>
        <v/>
      </c>
      <c r="AG25" s="43">
        <f t="shared" si="7"/>
        <v>0</v>
      </c>
      <c r="AH25" s="43" t="e">
        <f t="shared" si="8"/>
        <v>#VALUE!</v>
      </c>
      <c r="AI25" s="43">
        <f t="shared" si="9"/>
        <v>0</v>
      </c>
      <c r="AJ25" s="43"/>
      <c r="AK25" s="43"/>
      <c r="AL25" s="43"/>
      <c r="AM25" s="43"/>
      <c r="AN25" s="43">
        <v>4</v>
      </c>
      <c r="AO25" s="43">
        <v>3</v>
      </c>
      <c r="AP25" s="43">
        <v>2</v>
      </c>
      <c r="AQ25" s="43">
        <f t="shared" si="10"/>
        <v>0</v>
      </c>
      <c r="AR25" s="43">
        <f t="shared" si="11"/>
        <v>0</v>
      </c>
      <c r="AS25" s="43">
        <f t="shared" si="19"/>
        <v>0</v>
      </c>
      <c r="AT25" s="43">
        <v>0</v>
      </c>
      <c r="AU25" s="43" t="str">
        <f t="shared" si="12"/>
        <v>keine</v>
      </c>
      <c r="AV25" s="43"/>
      <c r="AW25" s="43" t="b">
        <f t="shared" si="13"/>
        <v>0</v>
      </c>
      <c r="AX25" s="110"/>
      <c r="AY25" s="110"/>
      <c r="AZ25" s="110" t="b">
        <f t="shared" si="14"/>
        <v>0</v>
      </c>
      <c r="BA25" s="110" t="b">
        <f t="shared" si="15"/>
        <v>0</v>
      </c>
      <c r="BB25" s="110" t="b">
        <f t="shared" si="16"/>
        <v>0</v>
      </c>
      <c r="BC25" s="110"/>
      <c r="BD25" s="110"/>
      <c r="BE25" s="110" t="str">
        <f t="shared" si="17"/>
        <v/>
      </c>
      <c r="BF25" s="110"/>
      <c r="BG25" s="110"/>
      <c r="BH25" s="110"/>
      <c r="BI25" s="110"/>
      <c r="BJ25" s="110" t="str">
        <f>IFERROR(INDEX(Preisfaktoren!$B$22:$C$44,MATCH(D25,Preisfaktoren!$B$22:$B$44,0),2),"")</f>
        <v/>
      </c>
      <c r="BK25" s="110" t="str">
        <f>IFERROR(INDEX(Preisfaktoren!$B$22:$F$44,MATCH(D25,Preisfaktoren!$B$22:$B$44,0),5),"")</f>
        <v/>
      </c>
      <c r="BL25" s="110" t="str">
        <f>IFERROR(INDEX(Biegeabzug!$A$4:$H$21,MATCH($BK25,Biegeabzug!$A$4:$A$21,0),MATCH(0,Biegeabzug!$A$4:$H$4,1)),"")</f>
        <v/>
      </c>
      <c r="BM25" s="110" t="str">
        <f>IFERROR(INDEX(Biegeabzug!$A$4:$H$21,MATCH($BK25,Biegeabzug!$A$4:$A$21,0),MATCH(90,Biegeabzug!$A$4:$H$4,1)),"")</f>
        <v/>
      </c>
      <c r="BN25" s="110" t="str">
        <f t="shared" si="18"/>
        <v/>
      </c>
    </row>
  </sheetData>
  <sheetProtection sheet="1" objects="1" scenarios="1"/>
  <mergeCells count="3">
    <mergeCell ref="C2:D2"/>
    <mergeCell ref="A3:D3"/>
    <mergeCell ref="R4:T4"/>
  </mergeCells>
  <conditionalFormatting sqref="V6:V25">
    <cfRule type="expression" dxfId="27" priority="1">
      <formula>NOT($BN6)</formula>
    </cfRule>
  </conditionalFormatting>
  <conditionalFormatting sqref="AE6:AE25">
    <cfRule type="expression" dxfId="26" priority="2">
      <formula>AD6&lt;&gt;#REF!</formula>
    </cfRule>
  </conditionalFormatting>
  <dataValidations count="12"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95B817F5-A16A-4DE1-99E2-266CDC5F3B49}"/>
    <dataValidation type="list" allowBlank="1" showInputMessage="1" showErrorMessage="1" sqref="D6:D25" xr:uid="{3D2FFFCA-8E52-4BFB-9E64-95B5DFFFE3FF}">
      <formula1>MaterialArten</formula1>
    </dataValidation>
    <dataValidation type="custom" allowBlank="1" showInputMessage="1" showErrorMessage="1" errorTitle="Winkel W01° weicht ab" error="Der Winkel W01° muss 40 bis 180° betragen." sqref="M6:M25" xr:uid="{D27059B4-B1EA-4A23-8B71-955BB85529B9}">
      <formula1>BE6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EE2E4591-5903-4BE7-8DBB-D4B22CC797D1}">
      <formula1>"Ja,Nein"</formula1>
    </dataValidation>
    <dataValidation type="custom" allowBlank="1" showInputMessage="1" showErrorMessage="1" errorTitle="Breite B1 zu schmal" error="Die Breite B1 muss mindestens 14mm sein." sqref="H6:H25" xr:uid="{D6E2D8F4-D864-4F7E-BAC0-6DCA59D8D796}">
      <formula1>AZ6</formula1>
    </dataValidation>
    <dataValidation type="custom" allowBlank="1" showInputMessage="1" showErrorMessage="1" errorTitle="Höhe H zu grosse" error="Die Höhe H darf maximal 1200mm betragen." sqref="G6:G25" xr:uid="{240E8A48-5833-484F-A0C7-82F0CD9DAD7A}">
      <formula1>AY6</formula1>
    </dataValidation>
    <dataValidation allowBlank="1" showErrorMessage="1" errorTitle="Materialstärke zu klein" error="Für Bolzen muss das Material mindestens 2mm stark sein, sonst sieht man Abdrücke auf der Gegenseite." sqref="BN6:BN25" xr:uid="{5C1EB1F5-690F-446A-A423-7A812E977675}"/>
    <dataValidation type="custom" allowBlank="1" showInputMessage="1" showErrorMessage="1" errorTitle="Breite B2 zu klein" error="Die Breite B2 muss grösser sein als B1 oder grösser sein als B1 + 25mm, wenn die Variante Bolzen gewählt wurde." sqref="I6:I25" xr:uid="{77AB5EEC-91FD-441C-8391-8D23672C3B8C}">
      <formula1>BA6</formula1>
    </dataValidation>
    <dataValidation allowBlank="1" sqref="F6:F25" xr:uid="{B698F4AA-9A79-426F-91EF-FBBBEBB9BE66}"/>
    <dataValidation type="custom" allowBlank="1" showInputMessage="1" showErrorMessage="1" errorTitle="Breite B3 zu klein" error="Die Breite B3 muss grösser sein als Breite B1." sqref="J6:J25" xr:uid="{C5B893B7-96E8-42EE-AAD8-80D7CB2074BA}">
      <formula1>BB6</formula1>
    </dataValidation>
    <dataValidation type="list" allowBlank="1" showInputMessage="1" showErrorMessage="1" sqref="AE6:AE25" xr:uid="{451D81A5-9420-433C-976B-68A7934BF3DD}">
      <formula1>"einseitig,zweiseitig"</formula1>
    </dataValidation>
    <dataValidation type="list" allowBlank="1" sqref="E6:E25" xr:uid="{B7DC7704-D8FD-47E4-8D00-590AEA15A5A4}">
      <formula1>"ja,nein"</formula1>
    </dataValidation>
  </dataValidations>
  <hyperlinks>
    <hyperlink ref="F1" location="'Sélection du type'!A1" display="zurück zu Typenauswahl" xr:uid="{674AB098-B936-42AD-9063-A2BC4E30193F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81202-312E-4F64-B297-56F9B8351A38}">
  <dimension ref="A1:BO25"/>
  <sheetViews>
    <sheetView workbookViewId="0">
      <selection activeCell="A6" sqref="A6"/>
    </sheetView>
  </sheetViews>
  <sheetFormatPr baseColWidth="10" defaultColWidth="11.3828125" defaultRowHeight="12.45" outlineLevelCol="1"/>
  <cols>
    <col min="1" max="2" width="11.3828125" customWidth="1"/>
    <col min="3" max="3" width="37.69140625" customWidth="1"/>
    <col min="4" max="4" width="28.69140625" bestFit="1" customWidth="1"/>
    <col min="5" max="5" width="20.15234375" bestFit="1" customWidth="1"/>
    <col min="6" max="6" width="36.3828125" customWidth="1"/>
    <col min="11" max="12" width="11.3828125" hidden="1" customWidth="1"/>
    <col min="13" max="13" width="11.3828125" customWidth="1"/>
    <col min="14" max="14" width="11.3828125" hidden="1" customWidth="1"/>
    <col min="15" max="15" width="33.15234375" hidden="1" customWidth="1"/>
    <col min="16" max="16" width="12.84375" hidden="1" customWidth="1"/>
    <col min="17" max="17" width="30.84375" hidden="1" customWidth="1"/>
    <col min="18" max="18" width="8.69140625" customWidth="1"/>
    <col min="19" max="19" width="28.3828125" customWidth="1"/>
    <col min="20" max="20" width="11.3828125" customWidth="1"/>
    <col min="21" max="22" width="11.3828125" hidden="1" customWidth="1"/>
    <col min="23" max="23" width="31.3828125" customWidth="1"/>
    <col min="24" max="24" width="11.3828125" customWidth="1"/>
    <col min="25" max="26" width="11.3828125" hidden="1" customWidth="1" outlineLevel="1"/>
    <col min="27" max="27" width="18.3046875" hidden="1" customWidth="1" outlineLevel="1"/>
    <col min="28" max="28" width="20" hidden="1" customWidth="1" outlineLevel="1"/>
    <col min="29" max="32" width="11.3828125" hidden="1" customWidth="1" outlineLevel="1"/>
    <col min="33" max="34" width="13.3046875" hidden="1" customWidth="1" outlineLevel="1"/>
    <col min="35" max="62" width="11.3828125" hidden="1" customWidth="1" outlineLevel="1"/>
    <col min="63" max="63" width="14.3046875" hidden="1" customWidth="1" outlineLevel="1"/>
    <col min="64" max="65" width="11.84375" hidden="1" customWidth="1" outlineLevel="1"/>
    <col min="66" max="66" width="11.3828125" hidden="1" customWidth="1" outlineLevel="1"/>
    <col min="67" max="67" width="11.3828125" collapsed="1"/>
  </cols>
  <sheetData>
    <row r="1" spans="1:66" ht="15.45">
      <c r="A1" s="31" t="s">
        <v>65</v>
      </c>
      <c r="B1" s="31"/>
      <c r="C1" s="31"/>
      <c r="D1" s="31"/>
      <c r="F1" s="47" t="s">
        <v>29</v>
      </c>
      <c r="G1" s="31"/>
      <c r="H1" s="31"/>
      <c r="I1" s="31"/>
      <c r="J1" s="31"/>
      <c r="K1" s="31"/>
      <c r="W1" s="31"/>
    </row>
    <row r="2" spans="1:66" ht="54" customHeight="1">
      <c r="A2" s="34" t="s">
        <v>30</v>
      </c>
      <c r="C2" s="153" t="s">
        <v>63</v>
      </c>
      <c r="D2" s="153"/>
      <c r="F2" s="57"/>
      <c r="G2" s="57"/>
      <c r="H2" s="57"/>
      <c r="I2" s="57"/>
      <c r="J2" s="57"/>
      <c r="K2" s="57"/>
      <c r="N2" s="34"/>
      <c r="O2" s="34"/>
      <c r="Q2" s="57"/>
      <c r="R2" s="57"/>
      <c r="S2" s="57"/>
      <c r="T2" s="57"/>
      <c r="U2" s="57"/>
      <c r="V2" s="57"/>
      <c r="W2" s="102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</row>
    <row r="3" spans="1:66" ht="273.75" customHeight="1">
      <c r="A3" s="156" t="e" vm="30">
        <f>INDEX(Bilder,MATCH(A1,Blechbezeichnung,0),3)</f>
        <v>#VALUE!</v>
      </c>
      <c r="B3" s="156"/>
      <c r="C3" s="156"/>
      <c r="D3" s="156"/>
      <c r="F3" s="49" t="e" vm="10">
        <f>INDEX(Bilder,MATCH(A1,Blechbezeichnung,0),2)</f>
        <v>#VALUE!</v>
      </c>
    </row>
    <row r="4" spans="1:66" ht="19.5" customHeight="1">
      <c r="A4" s="98"/>
      <c r="B4" s="98"/>
      <c r="C4" s="98"/>
      <c r="D4" s="98"/>
      <c r="E4" s="49"/>
      <c r="F4" s="49"/>
      <c r="R4" s="159" t="s">
        <v>32</v>
      </c>
      <c r="S4" s="159"/>
      <c r="T4" s="159"/>
    </row>
    <row r="5" spans="1:66" s="29" customFormat="1" ht="73.5" customHeight="1">
      <c r="A5" s="37" t="s">
        <v>13</v>
      </c>
      <c r="B5" s="38" t="s">
        <v>14</v>
      </c>
      <c r="C5" s="38" t="s">
        <v>33</v>
      </c>
      <c r="D5" s="38" t="s">
        <v>18</v>
      </c>
      <c r="E5" s="38" t="s">
        <v>34</v>
      </c>
      <c r="F5" s="38" t="s">
        <v>35</v>
      </c>
      <c r="G5" s="38" t="s">
        <v>36</v>
      </c>
      <c r="H5" s="38" t="s">
        <v>55</v>
      </c>
      <c r="I5" s="38" t="s">
        <v>56</v>
      </c>
      <c r="J5" s="38" t="s">
        <v>60</v>
      </c>
      <c r="K5" s="38" t="s">
        <v>97</v>
      </c>
      <c r="L5" s="38" t="s">
        <v>98</v>
      </c>
      <c r="M5" s="38" t="s">
        <v>23</v>
      </c>
      <c r="N5" s="38" t="s">
        <v>99</v>
      </c>
      <c r="O5" s="38" t="s">
        <v>100</v>
      </c>
      <c r="P5" s="38" t="s">
        <v>101</v>
      </c>
      <c r="Q5" s="38" t="s">
        <v>102</v>
      </c>
      <c r="R5" s="37" t="s">
        <v>50</v>
      </c>
      <c r="S5" s="37" t="s">
        <v>51</v>
      </c>
      <c r="T5" s="37" t="s">
        <v>52</v>
      </c>
      <c r="U5" s="37" t="s">
        <v>103</v>
      </c>
      <c r="V5" s="37" t="s">
        <v>104</v>
      </c>
      <c r="W5" s="37" t="s">
        <v>42</v>
      </c>
      <c r="Y5" s="37" t="s">
        <v>105</v>
      </c>
      <c r="Z5" s="37" t="s">
        <v>106</v>
      </c>
      <c r="AA5" s="37" t="s">
        <v>107</v>
      </c>
      <c r="AB5" s="37" t="s">
        <v>108</v>
      </c>
      <c r="AC5" s="37" t="s">
        <v>109</v>
      </c>
      <c r="AD5" s="37" t="s">
        <v>110</v>
      </c>
      <c r="AE5" s="37" t="s">
        <v>111</v>
      </c>
      <c r="AF5" s="37" t="s">
        <v>112</v>
      </c>
      <c r="AG5" s="37" t="s">
        <v>113</v>
      </c>
      <c r="AH5" s="37" t="s">
        <v>114</v>
      </c>
      <c r="AI5" s="37" t="s">
        <v>115</v>
      </c>
      <c r="AJ5" s="37" t="s">
        <v>99</v>
      </c>
      <c r="AK5" s="37" t="s">
        <v>100</v>
      </c>
      <c r="AL5" s="37" t="s">
        <v>101</v>
      </c>
      <c r="AM5" s="37" t="s">
        <v>102</v>
      </c>
      <c r="AN5" s="37" t="s">
        <v>116</v>
      </c>
      <c r="AO5" s="37" t="s">
        <v>117</v>
      </c>
      <c r="AP5" s="37" t="s">
        <v>118</v>
      </c>
      <c r="AQ5" s="37" t="s">
        <v>119</v>
      </c>
      <c r="AR5" s="37" t="s">
        <v>120</v>
      </c>
      <c r="AS5" s="37" t="s">
        <v>121</v>
      </c>
      <c r="AT5" s="37" t="s">
        <v>122</v>
      </c>
      <c r="AU5" s="37" t="s">
        <v>123</v>
      </c>
      <c r="AV5" s="37" t="s">
        <v>103</v>
      </c>
      <c r="AW5" s="37" t="s">
        <v>124</v>
      </c>
      <c r="AX5" s="37" t="s">
        <v>125</v>
      </c>
      <c r="AY5" s="37" t="s">
        <v>126</v>
      </c>
      <c r="AZ5" s="37" t="s">
        <v>127</v>
      </c>
      <c r="BA5" s="37" t="s">
        <v>128</v>
      </c>
      <c r="BB5" s="37" t="s">
        <v>129</v>
      </c>
      <c r="BC5" s="37" t="s">
        <v>130</v>
      </c>
      <c r="BD5" s="37" t="s">
        <v>131</v>
      </c>
      <c r="BE5" s="37" t="s">
        <v>132</v>
      </c>
      <c r="BF5" s="37" t="s">
        <v>133</v>
      </c>
      <c r="BG5" s="37" t="s">
        <v>134</v>
      </c>
      <c r="BH5" s="37" t="s">
        <v>135</v>
      </c>
      <c r="BI5" s="37" t="s">
        <v>136</v>
      </c>
      <c r="BJ5" s="37" t="s">
        <v>137</v>
      </c>
      <c r="BK5" s="37" t="s">
        <v>138</v>
      </c>
      <c r="BL5" s="37" t="s">
        <v>139</v>
      </c>
      <c r="BM5" s="37" t="s">
        <v>140</v>
      </c>
      <c r="BN5" s="37" t="s">
        <v>141</v>
      </c>
    </row>
    <row r="6" spans="1:66">
      <c r="A6" s="30"/>
      <c r="B6" s="30"/>
      <c r="C6" s="30"/>
      <c r="D6" s="30"/>
      <c r="E6" s="65" t="s">
        <v>43</v>
      </c>
      <c r="F6" s="48" t="str">
        <f>IF(ISBLANK(D6),"",IF(E6="ja",[2]Übersicht!$C$7,"keine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142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 t="shared" ref="AA6:AA25" si="2">IF(B6&gt;0,$A$1,"")</f>
        <v/>
      </c>
      <c r="AB6" s="43" t="e" vm="10">
        <f t="shared" ref="AB6:AB25" si="3">INDEX(Bilder,MATCH($A$1,Blechbezeichnung,0),2)</f>
        <v>#VALUE!</v>
      </c>
      <c r="AC6" s="32">
        <f t="shared" ref="AC6:AC25" si="4">C6</f>
        <v>0</v>
      </c>
      <c r="AD6" s="32">
        <f t="shared" ref="AD6:AD25" si="5">D6</f>
        <v>0</v>
      </c>
      <c r="AE6" s="33" t="s">
        <v>143</v>
      </c>
      <c r="AF6" s="32" t="str">
        <f t="shared" ref="AF6:AF25" si="6">F6</f>
        <v/>
      </c>
      <c r="AG6" s="32">
        <f t="shared" ref="AG6:AG25" si="7">G6</f>
        <v>0</v>
      </c>
      <c r="AH6" s="32" t="e">
        <f>I6+J6+2*(H6-BL6)-BM6</f>
        <v>#VALUE!</v>
      </c>
      <c r="AI6" s="32">
        <f>M6</f>
        <v>0</v>
      </c>
      <c r="AJ6" s="32"/>
      <c r="AK6" s="32"/>
      <c r="AL6" s="32"/>
      <c r="AM6" s="32"/>
      <c r="AN6" s="32">
        <v>4</v>
      </c>
      <c r="AO6" s="32">
        <v>3</v>
      </c>
      <c r="AP6" s="32">
        <v>2</v>
      </c>
      <c r="AQ6" s="32">
        <f>IF(V6="Ja",IF(G6&lt;2000,2,ROUNDUP((G6-2*G6/4)/900+1,0)),0)</f>
        <v>0</v>
      </c>
      <c r="AR6" s="32">
        <f t="shared" ref="AR6:AR25" si="8">T6</f>
        <v>0</v>
      </c>
      <c r="AS6" s="32">
        <f t="shared" ref="AS6:AS25" si="9">R6</f>
        <v>0</v>
      </c>
      <c r="AT6" s="32">
        <f t="shared" ref="AT6:AT25" si="10">S6</f>
        <v>0</v>
      </c>
      <c r="AU6" s="32" t="str">
        <f t="shared" ref="AU6:AU25" si="11">IF(ISBLANK(W6),"keine",W6)</f>
        <v>keine</v>
      </c>
      <c r="AV6" s="32"/>
      <c r="AW6" s="32" t="b">
        <f>IF(AND(COUNTBLANK(A6:G6)=0,COUNTBLANK(H6:J6)=0,NOT(ISBLANK(V6))),TRUE(),FALSE())</f>
        <v>0</v>
      </c>
      <c r="AX6" s="38"/>
      <c r="AY6" s="38"/>
      <c r="AZ6" s="38" t="b">
        <f>IF(H6&lt;14,FALSE(),TRUE())</f>
        <v>0</v>
      </c>
      <c r="BA6" s="38" t="b">
        <f>IF(I6&lt;=H6,FALSE(),TRUE())</f>
        <v>0</v>
      </c>
      <c r="BB6" s="38" t="b">
        <f>IF(J6&lt;=H6,FALSE(),TRUE())</f>
        <v>0</v>
      </c>
      <c r="BC6" s="38"/>
      <c r="BD6" s="38"/>
      <c r="BE6" s="38" t="str">
        <f>IF(ISBLANK(M6),"",IF(OR(M6&lt;40,M6&gt;180),FALSE(),TRUE()))</f>
        <v/>
      </c>
      <c r="BF6" s="38"/>
      <c r="BG6" s="38"/>
      <c r="BH6" s="38"/>
      <c r="BI6" s="38"/>
      <c r="BJ6" s="38" t="str">
        <f>IFERROR(INDEX(Preisfaktoren!$B$22:$C$44,MATCH(D6,Preisfaktoren!$B$22:$B$44,0),2),"")</f>
        <v/>
      </c>
      <c r="BK6" s="38" t="str">
        <f>IFERROR(INDEX(Preisfaktoren!$B$22:$F$44,MATCH(D6,Preisfaktoren!$B$22:$B$44,0),5),"")</f>
        <v/>
      </c>
      <c r="BL6" s="38" t="str">
        <f>IFERROR(INDEX(Biegeabzug!$A$4:$H$21,MATCH($BK6,Biegeabzug!$A$4:$A$21,0),MATCH(0,Biegeabzug!$A$4:$H$4,1)),"")</f>
        <v/>
      </c>
      <c r="BM6" s="38" t="str">
        <f>IFERROR(INDEX(Biegeabzug!$A$4:$H$21,MATCH($BK6,Biegeabzug!$A$4:$A$21,0),MATCH($AI6,Biegeabzug!$A$4:$H$4,1)),"")</f>
        <v/>
      </c>
      <c r="BN6" s="38" t="str">
        <f>IF(V6="Nein","",IF(AND(V6="Ja",BJ6&lt;2),FALSE(),TRUE()))</f>
        <v/>
      </c>
    </row>
    <row r="7" spans="1:66">
      <c r="A7" s="30"/>
      <c r="B7" s="30"/>
      <c r="C7" s="30"/>
      <c r="D7" s="30"/>
      <c r="E7" s="65" t="s">
        <v>43</v>
      </c>
      <c r="F7" s="48" t="str">
        <f>IF(ISBLANK(D7),"",IF(E7="ja",[2]Übersicht!$C$7,"keine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142</v>
      </c>
      <c r="W7" s="101"/>
      <c r="Y7" s="32">
        <f t="shared" si="0"/>
        <v>0</v>
      </c>
      <c r="Z7" s="32">
        <f t="shared" si="1"/>
        <v>0</v>
      </c>
      <c r="AA7" s="43" t="str">
        <f t="shared" si="2"/>
        <v/>
      </c>
      <c r="AB7" s="43" t="e" vm="10">
        <f t="shared" si="3"/>
        <v>#VALUE!</v>
      </c>
      <c r="AC7" s="32">
        <f t="shared" si="4"/>
        <v>0</v>
      </c>
      <c r="AD7" s="32">
        <f t="shared" si="5"/>
        <v>0</v>
      </c>
      <c r="AE7" s="33" t="s">
        <v>143</v>
      </c>
      <c r="AF7" s="32" t="str">
        <f t="shared" si="6"/>
        <v/>
      </c>
      <c r="AG7" s="32">
        <f t="shared" si="7"/>
        <v>0</v>
      </c>
      <c r="AH7" s="32" t="e">
        <f t="shared" ref="AH7:AH25" si="12">I7+J7+2*(H7-BL7)-BM7</f>
        <v>#VALUE!</v>
      </c>
      <c r="AI7" s="32">
        <f t="shared" ref="AI7:AI25" si="13">M7</f>
        <v>0</v>
      </c>
      <c r="AJ7" s="32"/>
      <c r="AK7" s="32"/>
      <c r="AL7" s="32"/>
      <c r="AM7" s="32"/>
      <c r="AN7" s="32">
        <v>4</v>
      </c>
      <c r="AO7" s="32">
        <v>3</v>
      </c>
      <c r="AP7" s="32">
        <v>2</v>
      </c>
      <c r="AQ7" s="32">
        <f t="shared" ref="AQ7:AQ25" si="14">IF(V7="Ja",IF(G7&lt;2000,2,ROUNDUP((G7-2*G7/4)/900+1,0)),0)</f>
        <v>0</v>
      </c>
      <c r="AR7" s="32">
        <f t="shared" si="8"/>
        <v>0</v>
      </c>
      <c r="AS7" s="32">
        <f t="shared" si="9"/>
        <v>0</v>
      </c>
      <c r="AT7" s="32">
        <f t="shared" si="10"/>
        <v>0</v>
      </c>
      <c r="AU7" s="32" t="str">
        <f t="shared" si="11"/>
        <v>keine</v>
      </c>
      <c r="AV7" s="32"/>
      <c r="AW7" s="32" t="b">
        <f t="shared" ref="AW7:AW25" si="15">IF(AND(COUNTBLANK(A7:G7)=0,COUNTBLANK(H7:J7)=0,NOT(ISBLANK(V7))),TRUE(),FALSE())</f>
        <v>0</v>
      </c>
      <c r="AX7" s="38"/>
      <c r="AY7" s="38"/>
      <c r="AZ7" s="38" t="b">
        <f t="shared" ref="AZ7:AZ25" si="16">IF(H7&lt;14,FALSE(),TRUE())</f>
        <v>0</v>
      </c>
      <c r="BA7" s="38" t="b">
        <f t="shared" ref="BA7:BA25" si="17">IF(I7&lt;=H7,FALSE(),TRUE())</f>
        <v>0</v>
      </c>
      <c r="BB7" s="38" t="b">
        <f t="shared" ref="BB7:BB25" si="18">IF(J7&lt;=H7,FALSE(),TRUE())</f>
        <v>0</v>
      </c>
      <c r="BC7" s="38"/>
      <c r="BD7" s="38"/>
      <c r="BE7" s="38" t="str">
        <f t="shared" ref="BE7:BE25" si="19">IF(ISBLANK(M7),"",IF(OR(M7&lt;40,M7&gt;180),FALSE(),TRUE()))</f>
        <v/>
      </c>
      <c r="BF7" s="38"/>
      <c r="BG7" s="38"/>
      <c r="BH7" s="38"/>
      <c r="BI7" s="38"/>
      <c r="BJ7" s="38" t="str">
        <f>IFERROR(INDEX(Preisfaktoren!$B$22:$C$44,MATCH(D7,Preisfaktoren!$B$22:$B$44,0),2),"")</f>
        <v/>
      </c>
      <c r="BK7" s="38" t="str">
        <f>IFERROR(INDEX(Preisfaktoren!$B$22:$F$44,MATCH(D7,Preisfaktoren!$B$22:$B$44,0),5),"")</f>
        <v/>
      </c>
      <c r="BL7" s="38" t="str">
        <f>IFERROR(INDEX(Biegeabzug!$A$4:$H$21,MATCH($BK7,Biegeabzug!$A$4:$A$21,0),MATCH(0,Biegeabzug!$A$4:$H$4,1)),"")</f>
        <v/>
      </c>
      <c r="BM7" s="38" t="str">
        <f>IFERROR(INDEX(Biegeabzug!$A$4:$H$21,MATCH($BK7,Biegeabzug!$A$4:$A$21,0),MATCH(90,Biegeabzug!$A$4:$H$4,1)),"")</f>
        <v/>
      </c>
      <c r="BN7" s="38" t="str">
        <f t="shared" ref="BN7:BN25" si="20">IF(V7="Nein","",IF(AND(V7="Ja",BJ7&lt;2),FALSE(),TRUE()))</f>
        <v/>
      </c>
    </row>
    <row r="8" spans="1:66">
      <c r="A8" s="30"/>
      <c r="B8" s="30"/>
      <c r="C8" s="30"/>
      <c r="D8" s="30"/>
      <c r="E8" s="65" t="s">
        <v>43</v>
      </c>
      <c r="F8" s="48" t="str">
        <f>IF(ISBLANK(D8),"",IF(E8="ja",[2]Übersicht!$C$7,"keine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142</v>
      </c>
      <c r="W8" s="101"/>
      <c r="Y8" s="32">
        <f t="shared" si="0"/>
        <v>0</v>
      </c>
      <c r="Z8" s="32">
        <f t="shared" si="1"/>
        <v>0</v>
      </c>
      <c r="AA8" s="43" t="str">
        <f t="shared" si="2"/>
        <v/>
      </c>
      <c r="AB8" s="43" t="e" vm="10">
        <f t="shared" si="3"/>
        <v>#VALUE!</v>
      </c>
      <c r="AC8" s="32">
        <f t="shared" si="4"/>
        <v>0</v>
      </c>
      <c r="AD8" s="32">
        <f t="shared" si="5"/>
        <v>0</v>
      </c>
      <c r="AE8" s="33" t="s">
        <v>143</v>
      </c>
      <c r="AF8" s="32" t="str">
        <f t="shared" si="6"/>
        <v/>
      </c>
      <c r="AG8" s="32">
        <f t="shared" si="7"/>
        <v>0</v>
      </c>
      <c r="AH8" s="32" t="e">
        <f t="shared" si="12"/>
        <v>#VALUE!</v>
      </c>
      <c r="AI8" s="32">
        <f t="shared" si="13"/>
        <v>0</v>
      </c>
      <c r="AJ8" s="32"/>
      <c r="AK8" s="32"/>
      <c r="AL8" s="32"/>
      <c r="AM8" s="32"/>
      <c r="AN8" s="32">
        <v>4</v>
      </c>
      <c r="AO8" s="32">
        <v>3</v>
      </c>
      <c r="AP8" s="32">
        <v>2</v>
      </c>
      <c r="AQ8" s="32">
        <f t="shared" si="14"/>
        <v>0</v>
      </c>
      <c r="AR8" s="32">
        <f t="shared" si="8"/>
        <v>0</v>
      </c>
      <c r="AS8" s="32">
        <f t="shared" si="9"/>
        <v>0</v>
      </c>
      <c r="AT8" s="32">
        <f t="shared" si="10"/>
        <v>0</v>
      </c>
      <c r="AU8" s="32" t="str">
        <f t="shared" si="11"/>
        <v>keine</v>
      </c>
      <c r="AV8" s="32"/>
      <c r="AW8" s="32" t="b">
        <f t="shared" si="15"/>
        <v>0</v>
      </c>
      <c r="AX8" s="38"/>
      <c r="AY8" s="38"/>
      <c r="AZ8" s="38" t="b">
        <f t="shared" si="16"/>
        <v>0</v>
      </c>
      <c r="BA8" s="38" t="b">
        <f t="shared" si="17"/>
        <v>0</v>
      </c>
      <c r="BB8" s="38" t="b">
        <f t="shared" si="18"/>
        <v>0</v>
      </c>
      <c r="BC8" s="38"/>
      <c r="BD8" s="38"/>
      <c r="BE8" s="38" t="str">
        <f t="shared" si="19"/>
        <v/>
      </c>
      <c r="BF8" s="38"/>
      <c r="BG8" s="38"/>
      <c r="BH8" s="38"/>
      <c r="BI8" s="38"/>
      <c r="BJ8" s="38" t="str">
        <f>IFERROR(INDEX(Preisfaktoren!$B$22:$C$44,MATCH(D8,Preisfaktoren!$B$22:$B$44,0),2),"")</f>
        <v/>
      </c>
      <c r="BK8" s="38" t="str">
        <f>IFERROR(INDEX(Preisfaktoren!$B$22:$F$44,MATCH(D8,Preisfaktoren!$B$22:$B$44,0),5),"")</f>
        <v/>
      </c>
      <c r="BL8" s="38" t="str">
        <f>IFERROR(INDEX(Biegeabzug!$A$4:$H$21,MATCH($BK8,Biegeabzug!$A$4:$A$21,0),MATCH(0,Biegeabzug!$A$4:$H$4,1)),"")</f>
        <v/>
      </c>
      <c r="BM8" s="38" t="str">
        <f>IFERROR(INDEX(Biegeabzug!$A$4:$H$21,MATCH($BK8,Biegeabzug!$A$4:$A$21,0),MATCH(90,Biegeabzug!$A$4:$H$4,1)),"")</f>
        <v/>
      </c>
      <c r="BN8" s="38" t="str">
        <f t="shared" si="20"/>
        <v/>
      </c>
    </row>
    <row r="9" spans="1:66">
      <c r="A9" s="30"/>
      <c r="B9" s="30"/>
      <c r="C9" s="30"/>
      <c r="D9" s="30"/>
      <c r="E9" s="65" t="s">
        <v>43</v>
      </c>
      <c r="F9" s="48" t="str">
        <f>IF(ISBLANK(D9),"",IF(E9="ja",[2]Übersicht!$C$7,"keine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142</v>
      </c>
      <c r="W9" s="101"/>
      <c r="Y9" s="32">
        <f t="shared" si="0"/>
        <v>0</v>
      </c>
      <c r="Z9" s="32">
        <f t="shared" si="1"/>
        <v>0</v>
      </c>
      <c r="AA9" s="43" t="str">
        <f t="shared" si="2"/>
        <v/>
      </c>
      <c r="AB9" s="43" t="e" vm="10">
        <f t="shared" si="3"/>
        <v>#VALUE!</v>
      </c>
      <c r="AC9" s="32">
        <f t="shared" si="4"/>
        <v>0</v>
      </c>
      <c r="AD9" s="32">
        <f t="shared" si="5"/>
        <v>0</v>
      </c>
      <c r="AE9" s="33" t="s">
        <v>143</v>
      </c>
      <c r="AF9" s="32" t="str">
        <f t="shared" si="6"/>
        <v/>
      </c>
      <c r="AG9" s="32">
        <f t="shared" si="7"/>
        <v>0</v>
      </c>
      <c r="AH9" s="32" t="e">
        <f t="shared" si="12"/>
        <v>#VALUE!</v>
      </c>
      <c r="AI9" s="32">
        <f t="shared" si="13"/>
        <v>0</v>
      </c>
      <c r="AJ9" s="32"/>
      <c r="AK9" s="32"/>
      <c r="AL9" s="32"/>
      <c r="AM9" s="32"/>
      <c r="AN9" s="32">
        <v>4</v>
      </c>
      <c r="AO9" s="32">
        <v>3</v>
      </c>
      <c r="AP9" s="32">
        <v>2</v>
      </c>
      <c r="AQ9" s="32">
        <f t="shared" si="14"/>
        <v>0</v>
      </c>
      <c r="AR9" s="32">
        <f t="shared" si="8"/>
        <v>0</v>
      </c>
      <c r="AS9" s="32">
        <f t="shared" si="9"/>
        <v>0</v>
      </c>
      <c r="AT9" s="32">
        <f t="shared" si="10"/>
        <v>0</v>
      </c>
      <c r="AU9" s="32" t="str">
        <f t="shared" si="11"/>
        <v>keine</v>
      </c>
      <c r="AV9" s="32"/>
      <c r="AW9" s="32" t="b">
        <f t="shared" si="15"/>
        <v>0</v>
      </c>
      <c r="AX9" s="38"/>
      <c r="AY9" s="38"/>
      <c r="AZ9" s="38" t="b">
        <f t="shared" si="16"/>
        <v>0</v>
      </c>
      <c r="BA9" s="38" t="b">
        <f t="shared" si="17"/>
        <v>0</v>
      </c>
      <c r="BB9" s="38" t="b">
        <f t="shared" si="18"/>
        <v>0</v>
      </c>
      <c r="BC9" s="38"/>
      <c r="BD9" s="38"/>
      <c r="BE9" s="38" t="str">
        <f t="shared" si="19"/>
        <v/>
      </c>
      <c r="BF9" s="38"/>
      <c r="BG9" s="38"/>
      <c r="BH9" s="38"/>
      <c r="BI9" s="38"/>
      <c r="BJ9" s="38" t="str">
        <f>IFERROR(INDEX(Preisfaktoren!$B$22:$C$44,MATCH(D9,Preisfaktoren!$B$22:$B$44,0),2),"")</f>
        <v/>
      </c>
      <c r="BK9" s="38" t="str">
        <f>IFERROR(INDEX(Preisfaktoren!$B$22:$F$44,MATCH(D9,Preisfaktoren!$B$22:$B$44,0),5),"")</f>
        <v/>
      </c>
      <c r="BL9" s="38" t="str">
        <f>IFERROR(INDEX(Biegeabzug!$A$4:$H$21,MATCH($BK9,Biegeabzug!$A$4:$A$21,0),MATCH(0,Biegeabzug!$A$4:$H$4,1)),"")</f>
        <v/>
      </c>
      <c r="BM9" s="38" t="str">
        <f>IFERROR(INDEX(Biegeabzug!$A$4:$H$21,MATCH($BK9,Biegeabzug!$A$4:$A$21,0),MATCH(90,Biegeabzug!$A$4:$H$4,1)),"")</f>
        <v/>
      </c>
      <c r="BN9" s="38" t="str">
        <f t="shared" si="20"/>
        <v/>
      </c>
    </row>
    <row r="10" spans="1:66">
      <c r="A10" s="30"/>
      <c r="B10" s="30"/>
      <c r="C10" s="30"/>
      <c r="D10" s="30"/>
      <c r="E10" s="65" t="s">
        <v>43</v>
      </c>
      <c r="F10" s="48" t="str">
        <f>IF(ISBLANK(D10),"",IF(E10="ja",[2]Übersicht!$C$7,"keine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142</v>
      </c>
      <c r="W10" s="101"/>
      <c r="Y10" s="32">
        <f t="shared" si="0"/>
        <v>0</v>
      </c>
      <c r="Z10" s="32">
        <f t="shared" si="1"/>
        <v>0</v>
      </c>
      <c r="AA10" s="43" t="str">
        <f t="shared" si="2"/>
        <v/>
      </c>
      <c r="AB10" s="43" t="e" vm="10">
        <f t="shared" si="3"/>
        <v>#VALUE!</v>
      </c>
      <c r="AC10" s="32">
        <f t="shared" si="4"/>
        <v>0</v>
      </c>
      <c r="AD10" s="32">
        <f t="shared" si="5"/>
        <v>0</v>
      </c>
      <c r="AE10" s="33" t="s">
        <v>143</v>
      </c>
      <c r="AF10" s="32" t="str">
        <f t="shared" si="6"/>
        <v/>
      </c>
      <c r="AG10" s="32">
        <f t="shared" si="7"/>
        <v>0</v>
      </c>
      <c r="AH10" s="32" t="e">
        <f t="shared" si="12"/>
        <v>#VALUE!</v>
      </c>
      <c r="AI10" s="32">
        <f t="shared" si="13"/>
        <v>0</v>
      </c>
      <c r="AJ10" s="32"/>
      <c r="AK10" s="32"/>
      <c r="AL10" s="32"/>
      <c r="AM10" s="32"/>
      <c r="AN10" s="32">
        <v>4</v>
      </c>
      <c r="AO10" s="32">
        <v>3</v>
      </c>
      <c r="AP10" s="32">
        <v>2</v>
      </c>
      <c r="AQ10" s="32">
        <f t="shared" si="14"/>
        <v>0</v>
      </c>
      <c r="AR10" s="32">
        <f t="shared" si="8"/>
        <v>0</v>
      </c>
      <c r="AS10" s="32">
        <f t="shared" si="9"/>
        <v>0</v>
      </c>
      <c r="AT10" s="32">
        <f t="shared" si="10"/>
        <v>0</v>
      </c>
      <c r="AU10" s="32" t="str">
        <f t="shared" si="11"/>
        <v>keine</v>
      </c>
      <c r="AV10" s="32"/>
      <c r="AW10" s="32" t="b">
        <f t="shared" si="15"/>
        <v>0</v>
      </c>
      <c r="AX10" s="38"/>
      <c r="AY10" s="38"/>
      <c r="AZ10" s="38" t="b">
        <f t="shared" si="16"/>
        <v>0</v>
      </c>
      <c r="BA10" s="38" t="b">
        <f t="shared" si="17"/>
        <v>0</v>
      </c>
      <c r="BB10" s="38" t="b">
        <f t="shared" si="18"/>
        <v>0</v>
      </c>
      <c r="BC10" s="38"/>
      <c r="BD10" s="38"/>
      <c r="BE10" s="38" t="str">
        <f t="shared" si="19"/>
        <v/>
      </c>
      <c r="BF10" s="38"/>
      <c r="BG10" s="38"/>
      <c r="BH10" s="38"/>
      <c r="BI10" s="38"/>
      <c r="BJ10" s="38" t="str">
        <f>IFERROR(INDEX(Preisfaktoren!$B$22:$C$44,MATCH(D10,Preisfaktoren!$B$22:$B$44,0),2),"")</f>
        <v/>
      </c>
      <c r="BK10" s="38" t="str">
        <f>IFERROR(INDEX(Preisfaktoren!$B$22:$F$44,MATCH(D10,Preisfaktoren!$B$22:$B$44,0),5),"")</f>
        <v/>
      </c>
      <c r="BL10" s="38" t="str">
        <f>IFERROR(INDEX(Biegeabzug!$A$4:$H$21,MATCH($BK10,Biegeabzug!$A$4:$A$21,0),MATCH(0,Biegeabzug!$A$4:$H$4,1)),"")</f>
        <v/>
      </c>
      <c r="BM10" s="38" t="str">
        <f>IFERROR(INDEX(Biegeabzug!$A$4:$H$21,MATCH($BK10,Biegeabzug!$A$4:$A$21,0),MATCH(90,Biegeabzug!$A$4:$H$4,1)),"")</f>
        <v/>
      </c>
      <c r="BN10" s="38" t="str">
        <f t="shared" si="20"/>
        <v/>
      </c>
    </row>
    <row r="11" spans="1:66">
      <c r="A11" s="30"/>
      <c r="B11" s="30"/>
      <c r="C11" s="30"/>
      <c r="D11" s="30"/>
      <c r="E11" s="65" t="s">
        <v>43</v>
      </c>
      <c r="F11" s="48" t="str">
        <f>IF(ISBLANK(D11),"",IF(E11="ja",[2]Übersicht!$C$7,"keine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142</v>
      </c>
      <c r="W11" s="101"/>
      <c r="Y11" s="32">
        <f t="shared" si="0"/>
        <v>0</v>
      </c>
      <c r="Z11" s="32">
        <f t="shared" si="1"/>
        <v>0</v>
      </c>
      <c r="AA11" s="43" t="str">
        <f t="shared" si="2"/>
        <v/>
      </c>
      <c r="AB11" s="43" t="e" vm="10">
        <f t="shared" si="3"/>
        <v>#VALUE!</v>
      </c>
      <c r="AC11" s="32">
        <f t="shared" si="4"/>
        <v>0</v>
      </c>
      <c r="AD11" s="32">
        <f t="shared" si="5"/>
        <v>0</v>
      </c>
      <c r="AE11" s="33" t="s">
        <v>143</v>
      </c>
      <c r="AF11" s="32" t="str">
        <f t="shared" si="6"/>
        <v/>
      </c>
      <c r="AG11" s="32">
        <f t="shared" si="7"/>
        <v>0</v>
      </c>
      <c r="AH11" s="32" t="e">
        <f t="shared" si="12"/>
        <v>#VALUE!</v>
      </c>
      <c r="AI11" s="32">
        <f t="shared" si="13"/>
        <v>0</v>
      </c>
      <c r="AJ11" s="32"/>
      <c r="AK11" s="32"/>
      <c r="AL11" s="32"/>
      <c r="AM11" s="32"/>
      <c r="AN11" s="32">
        <v>4</v>
      </c>
      <c r="AO11" s="32">
        <v>3</v>
      </c>
      <c r="AP11" s="32">
        <v>2</v>
      </c>
      <c r="AQ11" s="32">
        <f t="shared" si="14"/>
        <v>0</v>
      </c>
      <c r="AR11" s="32">
        <f t="shared" si="8"/>
        <v>0</v>
      </c>
      <c r="AS11" s="32">
        <f t="shared" si="9"/>
        <v>0</v>
      </c>
      <c r="AT11" s="32">
        <f t="shared" si="10"/>
        <v>0</v>
      </c>
      <c r="AU11" s="32" t="str">
        <f t="shared" si="11"/>
        <v>keine</v>
      </c>
      <c r="AV11" s="32"/>
      <c r="AW11" s="32" t="b">
        <f t="shared" si="15"/>
        <v>0</v>
      </c>
      <c r="AX11" s="38"/>
      <c r="AY11" s="38"/>
      <c r="AZ11" s="38" t="b">
        <f t="shared" si="16"/>
        <v>0</v>
      </c>
      <c r="BA11" s="38" t="b">
        <f t="shared" si="17"/>
        <v>0</v>
      </c>
      <c r="BB11" s="38" t="b">
        <f t="shared" si="18"/>
        <v>0</v>
      </c>
      <c r="BC11" s="38"/>
      <c r="BD11" s="38"/>
      <c r="BE11" s="38" t="str">
        <f t="shared" si="19"/>
        <v/>
      </c>
      <c r="BF11" s="38"/>
      <c r="BG11" s="38"/>
      <c r="BH11" s="38"/>
      <c r="BI11" s="38"/>
      <c r="BJ11" s="38" t="str">
        <f>IFERROR(INDEX(Preisfaktoren!$B$22:$C$44,MATCH(D11,Preisfaktoren!$B$22:$B$44,0),2),"")</f>
        <v/>
      </c>
      <c r="BK11" s="38" t="str">
        <f>IFERROR(INDEX(Preisfaktoren!$B$22:$F$44,MATCH(D11,Preisfaktoren!$B$22:$B$44,0),5),"")</f>
        <v/>
      </c>
      <c r="BL11" s="38" t="str">
        <f>IFERROR(INDEX(Biegeabzug!$A$4:$H$21,MATCH($BK11,Biegeabzug!$A$4:$A$21,0),MATCH(0,Biegeabzug!$A$4:$H$4,1)),"")</f>
        <v/>
      </c>
      <c r="BM11" s="38" t="str">
        <f>IFERROR(INDEX(Biegeabzug!$A$4:$H$21,MATCH($BK11,Biegeabzug!$A$4:$A$21,0),MATCH(90,Biegeabzug!$A$4:$H$4,1)),"")</f>
        <v/>
      </c>
      <c r="BN11" s="38" t="str">
        <f t="shared" si="20"/>
        <v/>
      </c>
    </row>
    <row r="12" spans="1:66">
      <c r="A12" s="30"/>
      <c r="B12" s="30"/>
      <c r="C12" s="30"/>
      <c r="D12" s="30"/>
      <c r="E12" s="65" t="s">
        <v>43</v>
      </c>
      <c r="F12" s="48" t="str">
        <f>IF(ISBLANK(D12),"",IF(E12="ja",[2]Übersicht!$C$7,"keine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142</v>
      </c>
      <c r="W12" s="101"/>
      <c r="Y12" s="32">
        <f t="shared" si="0"/>
        <v>0</v>
      </c>
      <c r="Z12" s="32">
        <f t="shared" si="1"/>
        <v>0</v>
      </c>
      <c r="AA12" s="43" t="str">
        <f t="shared" si="2"/>
        <v/>
      </c>
      <c r="AB12" s="43" t="e" vm="10">
        <f t="shared" si="3"/>
        <v>#VALUE!</v>
      </c>
      <c r="AC12" s="32">
        <f t="shared" si="4"/>
        <v>0</v>
      </c>
      <c r="AD12" s="32">
        <f t="shared" si="5"/>
        <v>0</v>
      </c>
      <c r="AE12" s="33" t="s">
        <v>143</v>
      </c>
      <c r="AF12" s="32" t="str">
        <f t="shared" si="6"/>
        <v/>
      </c>
      <c r="AG12" s="32">
        <f t="shared" si="7"/>
        <v>0</v>
      </c>
      <c r="AH12" s="32" t="e">
        <f t="shared" si="12"/>
        <v>#VALUE!</v>
      </c>
      <c r="AI12" s="32">
        <f t="shared" si="13"/>
        <v>0</v>
      </c>
      <c r="AJ12" s="32"/>
      <c r="AK12" s="32"/>
      <c r="AL12" s="32"/>
      <c r="AM12" s="32"/>
      <c r="AN12" s="32">
        <v>4</v>
      </c>
      <c r="AO12" s="32">
        <v>3</v>
      </c>
      <c r="AP12" s="32">
        <v>2</v>
      </c>
      <c r="AQ12" s="32">
        <f t="shared" si="14"/>
        <v>0</v>
      </c>
      <c r="AR12" s="32">
        <f t="shared" si="8"/>
        <v>0</v>
      </c>
      <c r="AS12" s="32">
        <f t="shared" si="9"/>
        <v>0</v>
      </c>
      <c r="AT12" s="32">
        <f t="shared" si="10"/>
        <v>0</v>
      </c>
      <c r="AU12" s="32" t="str">
        <f t="shared" si="11"/>
        <v>keine</v>
      </c>
      <c r="AV12" s="32"/>
      <c r="AW12" s="32" t="b">
        <f t="shared" si="15"/>
        <v>0</v>
      </c>
      <c r="AX12" s="38"/>
      <c r="AY12" s="38"/>
      <c r="AZ12" s="38" t="b">
        <f t="shared" si="16"/>
        <v>0</v>
      </c>
      <c r="BA12" s="38" t="b">
        <f t="shared" si="17"/>
        <v>0</v>
      </c>
      <c r="BB12" s="38" t="b">
        <f t="shared" si="18"/>
        <v>0</v>
      </c>
      <c r="BC12" s="38"/>
      <c r="BD12" s="38"/>
      <c r="BE12" s="38" t="str">
        <f t="shared" si="19"/>
        <v/>
      </c>
      <c r="BF12" s="38"/>
      <c r="BG12" s="38"/>
      <c r="BH12" s="38"/>
      <c r="BI12" s="38"/>
      <c r="BJ12" s="38" t="str">
        <f>IFERROR(INDEX(Preisfaktoren!$B$22:$C$44,MATCH(D12,Preisfaktoren!$B$22:$B$44,0),2),"")</f>
        <v/>
      </c>
      <c r="BK12" s="38" t="str">
        <f>IFERROR(INDEX(Preisfaktoren!$B$22:$F$44,MATCH(D12,Preisfaktoren!$B$22:$B$44,0),5),"")</f>
        <v/>
      </c>
      <c r="BL12" s="38" t="str">
        <f>IFERROR(INDEX(Biegeabzug!$A$4:$H$21,MATCH($BK12,Biegeabzug!$A$4:$A$21,0),MATCH(0,Biegeabzug!$A$4:$H$4,1)),"")</f>
        <v/>
      </c>
      <c r="BM12" s="38" t="str">
        <f>IFERROR(INDEX(Biegeabzug!$A$4:$H$21,MATCH($BK12,Biegeabzug!$A$4:$A$21,0),MATCH(90,Biegeabzug!$A$4:$H$4,1)),"")</f>
        <v/>
      </c>
      <c r="BN12" s="38" t="str">
        <f t="shared" si="20"/>
        <v/>
      </c>
    </row>
    <row r="13" spans="1:66">
      <c r="A13" s="30"/>
      <c r="B13" s="30"/>
      <c r="C13" s="30"/>
      <c r="D13" s="30"/>
      <c r="E13" s="65" t="s">
        <v>43</v>
      </c>
      <c r="F13" s="48" t="str">
        <f>IF(ISBLANK(D13),"",IF(E13="ja",[2]Übersicht!$C$7,"keine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142</v>
      </c>
      <c r="W13" s="101"/>
      <c r="Y13" s="32">
        <f t="shared" si="0"/>
        <v>0</v>
      </c>
      <c r="Z13" s="32">
        <f t="shared" si="1"/>
        <v>0</v>
      </c>
      <c r="AA13" s="43" t="str">
        <f t="shared" si="2"/>
        <v/>
      </c>
      <c r="AB13" s="43" t="e" vm="10">
        <f t="shared" si="3"/>
        <v>#VALUE!</v>
      </c>
      <c r="AC13" s="32">
        <f t="shared" si="4"/>
        <v>0</v>
      </c>
      <c r="AD13" s="32">
        <f t="shared" si="5"/>
        <v>0</v>
      </c>
      <c r="AE13" s="33" t="s">
        <v>143</v>
      </c>
      <c r="AF13" s="32" t="str">
        <f t="shared" si="6"/>
        <v/>
      </c>
      <c r="AG13" s="32">
        <f t="shared" si="7"/>
        <v>0</v>
      </c>
      <c r="AH13" s="32" t="e">
        <f t="shared" si="12"/>
        <v>#VALUE!</v>
      </c>
      <c r="AI13" s="32">
        <f t="shared" si="13"/>
        <v>0</v>
      </c>
      <c r="AJ13" s="32"/>
      <c r="AK13" s="32"/>
      <c r="AL13" s="32"/>
      <c r="AM13" s="32"/>
      <c r="AN13" s="32">
        <v>4</v>
      </c>
      <c r="AO13" s="32">
        <v>3</v>
      </c>
      <c r="AP13" s="32">
        <v>2</v>
      </c>
      <c r="AQ13" s="32">
        <f t="shared" si="14"/>
        <v>0</v>
      </c>
      <c r="AR13" s="32">
        <f t="shared" si="8"/>
        <v>0</v>
      </c>
      <c r="AS13" s="32">
        <f t="shared" si="9"/>
        <v>0</v>
      </c>
      <c r="AT13" s="32">
        <f t="shared" si="10"/>
        <v>0</v>
      </c>
      <c r="AU13" s="32" t="str">
        <f t="shared" si="11"/>
        <v>keine</v>
      </c>
      <c r="AV13" s="32"/>
      <c r="AW13" s="32" t="b">
        <f t="shared" si="15"/>
        <v>0</v>
      </c>
      <c r="AX13" s="38"/>
      <c r="AY13" s="38"/>
      <c r="AZ13" s="38" t="b">
        <f t="shared" si="16"/>
        <v>0</v>
      </c>
      <c r="BA13" s="38" t="b">
        <f t="shared" si="17"/>
        <v>0</v>
      </c>
      <c r="BB13" s="38" t="b">
        <f t="shared" si="18"/>
        <v>0</v>
      </c>
      <c r="BC13" s="38"/>
      <c r="BD13" s="38"/>
      <c r="BE13" s="38" t="str">
        <f t="shared" si="19"/>
        <v/>
      </c>
      <c r="BF13" s="38"/>
      <c r="BG13" s="38"/>
      <c r="BH13" s="38"/>
      <c r="BI13" s="38"/>
      <c r="BJ13" s="38" t="str">
        <f>IFERROR(INDEX(Preisfaktoren!$B$22:$C$44,MATCH(D13,Preisfaktoren!$B$22:$B$44,0),2),"")</f>
        <v/>
      </c>
      <c r="BK13" s="38" t="str">
        <f>IFERROR(INDEX(Preisfaktoren!$B$22:$F$44,MATCH(D13,Preisfaktoren!$B$22:$B$44,0),5),"")</f>
        <v/>
      </c>
      <c r="BL13" s="38" t="str">
        <f>IFERROR(INDEX(Biegeabzug!$A$4:$H$21,MATCH($BK13,Biegeabzug!$A$4:$A$21,0),MATCH(0,Biegeabzug!$A$4:$H$4,1)),"")</f>
        <v/>
      </c>
      <c r="BM13" s="38" t="str">
        <f>IFERROR(INDEX(Biegeabzug!$A$4:$H$21,MATCH($BK13,Biegeabzug!$A$4:$A$21,0),MATCH(90,Biegeabzug!$A$4:$H$4,1)),"")</f>
        <v/>
      </c>
      <c r="BN13" s="38" t="str">
        <f t="shared" si="20"/>
        <v/>
      </c>
    </row>
    <row r="14" spans="1:66">
      <c r="A14" s="30"/>
      <c r="B14" s="30"/>
      <c r="C14" s="30"/>
      <c r="D14" s="30"/>
      <c r="E14" s="65" t="s">
        <v>43</v>
      </c>
      <c r="F14" s="48" t="str">
        <f>IF(ISBLANK(D14),"",IF(E14="ja",[2]Übersicht!$C$7,"keine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142</v>
      </c>
      <c r="W14" s="101"/>
      <c r="Y14" s="32">
        <f t="shared" si="0"/>
        <v>0</v>
      </c>
      <c r="Z14" s="32">
        <f t="shared" si="1"/>
        <v>0</v>
      </c>
      <c r="AA14" s="43" t="str">
        <f t="shared" si="2"/>
        <v/>
      </c>
      <c r="AB14" s="43" t="e" vm="10">
        <f t="shared" si="3"/>
        <v>#VALUE!</v>
      </c>
      <c r="AC14" s="32">
        <f t="shared" si="4"/>
        <v>0</v>
      </c>
      <c r="AD14" s="32">
        <f t="shared" si="5"/>
        <v>0</v>
      </c>
      <c r="AE14" s="33" t="s">
        <v>143</v>
      </c>
      <c r="AF14" s="32" t="str">
        <f t="shared" si="6"/>
        <v/>
      </c>
      <c r="AG14" s="32">
        <f t="shared" si="7"/>
        <v>0</v>
      </c>
      <c r="AH14" s="32" t="e">
        <f t="shared" si="12"/>
        <v>#VALUE!</v>
      </c>
      <c r="AI14" s="32">
        <f t="shared" si="13"/>
        <v>0</v>
      </c>
      <c r="AJ14" s="32"/>
      <c r="AK14" s="32"/>
      <c r="AL14" s="32"/>
      <c r="AM14" s="32"/>
      <c r="AN14" s="32">
        <v>4</v>
      </c>
      <c r="AO14" s="32">
        <v>3</v>
      </c>
      <c r="AP14" s="32">
        <v>2</v>
      </c>
      <c r="AQ14" s="32">
        <f t="shared" si="14"/>
        <v>0</v>
      </c>
      <c r="AR14" s="32">
        <f t="shared" si="8"/>
        <v>0</v>
      </c>
      <c r="AS14" s="32">
        <f t="shared" si="9"/>
        <v>0</v>
      </c>
      <c r="AT14" s="32">
        <f t="shared" si="10"/>
        <v>0</v>
      </c>
      <c r="AU14" s="32" t="str">
        <f t="shared" si="11"/>
        <v>keine</v>
      </c>
      <c r="AV14" s="32"/>
      <c r="AW14" s="32" t="b">
        <f t="shared" si="15"/>
        <v>0</v>
      </c>
      <c r="AX14" s="38"/>
      <c r="AY14" s="38"/>
      <c r="AZ14" s="38" t="b">
        <f t="shared" si="16"/>
        <v>0</v>
      </c>
      <c r="BA14" s="38" t="b">
        <f t="shared" si="17"/>
        <v>0</v>
      </c>
      <c r="BB14" s="38" t="b">
        <f t="shared" si="18"/>
        <v>0</v>
      </c>
      <c r="BC14" s="38"/>
      <c r="BD14" s="38"/>
      <c r="BE14" s="38" t="str">
        <f t="shared" si="19"/>
        <v/>
      </c>
      <c r="BF14" s="38"/>
      <c r="BG14" s="38"/>
      <c r="BH14" s="38"/>
      <c r="BI14" s="38"/>
      <c r="BJ14" s="38" t="str">
        <f>IFERROR(INDEX(Preisfaktoren!$B$22:$C$44,MATCH(D14,Preisfaktoren!$B$22:$B$44,0),2),"")</f>
        <v/>
      </c>
      <c r="BK14" s="38" t="str">
        <f>IFERROR(INDEX(Preisfaktoren!$B$22:$F$44,MATCH(D14,Preisfaktoren!$B$22:$B$44,0),5),"")</f>
        <v/>
      </c>
      <c r="BL14" s="38" t="str">
        <f>IFERROR(INDEX(Biegeabzug!$A$4:$H$21,MATCH($BK14,Biegeabzug!$A$4:$A$21,0),MATCH(0,Biegeabzug!$A$4:$H$4,1)),"")</f>
        <v/>
      </c>
      <c r="BM14" s="38" t="str">
        <f>IFERROR(INDEX(Biegeabzug!$A$4:$H$21,MATCH($BK14,Biegeabzug!$A$4:$A$21,0),MATCH(90,Biegeabzug!$A$4:$H$4,1)),"")</f>
        <v/>
      </c>
      <c r="BN14" s="38" t="str">
        <f t="shared" si="20"/>
        <v/>
      </c>
    </row>
    <row r="15" spans="1:66">
      <c r="A15" s="30"/>
      <c r="B15" s="30"/>
      <c r="C15" s="30"/>
      <c r="D15" s="30"/>
      <c r="E15" s="65" t="s">
        <v>43</v>
      </c>
      <c r="F15" s="48" t="str">
        <f>IF(ISBLANK(D15),"",IF(E15="ja",[2]Übersicht!$C$7,"keine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142</v>
      </c>
      <c r="W15" s="101"/>
      <c r="Y15" s="32">
        <f t="shared" si="0"/>
        <v>0</v>
      </c>
      <c r="Z15" s="32">
        <f t="shared" si="1"/>
        <v>0</v>
      </c>
      <c r="AA15" s="43" t="str">
        <f t="shared" si="2"/>
        <v/>
      </c>
      <c r="AB15" s="43" t="e" vm="10">
        <f t="shared" si="3"/>
        <v>#VALUE!</v>
      </c>
      <c r="AC15" s="32">
        <f t="shared" si="4"/>
        <v>0</v>
      </c>
      <c r="AD15" s="32">
        <f t="shared" si="5"/>
        <v>0</v>
      </c>
      <c r="AE15" s="33" t="s">
        <v>143</v>
      </c>
      <c r="AF15" s="32" t="str">
        <f t="shared" si="6"/>
        <v/>
      </c>
      <c r="AG15" s="32">
        <f t="shared" si="7"/>
        <v>0</v>
      </c>
      <c r="AH15" s="32" t="e">
        <f t="shared" si="12"/>
        <v>#VALUE!</v>
      </c>
      <c r="AI15" s="32">
        <f t="shared" si="13"/>
        <v>0</v>
      </c>
      <c r="AJ15" s="32"/>
      <c r="AK15" s="32"/>
      <c r="AL15" s="32"/>
      <c r="AM15" s="32"/>
      <c r="AN15" s="32">
        <v>4</v>
      </c>
      <c r="AO15" s="32">
        <v>3</v>
      </c>
      <c r="AP15" s="32">
        <v>2</v>
      </c>
      <c r="AQ15" s="32">
        <f t="shared" si="14"/>
        <v>0</v>
      </c>
      <c r="AR15" s="32">
        <f t="shared" si="8"/>
        <v>0</v>
      </c>
      <c r="AS15" s="32">
        <f t="shared" si="9"/>
        <v>0</v>
      </c>
      <c r="AT15" s="32">
        <f t="shared" si="10"/>
        <v>0</v>
      </c>
      <c r="AU15" s="32" t="str">
        <f t="shared" si="11"/>
        <v>keine</v>
      </c>
      <c r="AV15" s="32"/>
      <c r="AW15" s="32" t="b">
        <f t="shared" si="15"/>
        <v>0</v>
      </c>
      <c r="AX15" s="38"/>
      <c r="AY15" s="38"/>
      <c r="AZ15" s="38" t="b">
        <f t="shared" si="16"/>
        <v>0</v>
      </c>
      <c r="BA15" s="38" t="b">
        <f t="shared" si="17"/>
        <v>0</v>
      </c>
      <c r="BB15" s="38" t="b">
        <f t="shared" si="18"/>
        <v>0</v>
      </c>
      <c r="BC15" s="38"/>
      <c r="BD15" s="38"/>
      <c r="BE15" s="38" t="str">
        <f t="shared" si="19"/>
        <v/>
      </c>
      <c r="BF15" s="38"/>
      <c r="BG15" s="38"/>
      <c r="BH15" s="38"/>
      <c r="BI15" s="38"/>
      <c r="BJ15" s="38" t="str">
        <f>IFERROR(INDEX(Preisfaktoren!$B$22:$C$44,MATCH(D15,Preisfaktoren!$B$22:$B$44,0),2),"")</f>
        <v/>
      </c>
      <c r="BK15" s="38" t="str">
        <f>IFERROR(INDEX(Preisfaktoren!$B$22:$F$44,MATCH(D15,Preisfaktoren!$B$22:$B$44,0),5),"")</f>
        <v/>
      </c>
      <c r="BL15" s="38" t="str">
        <f>IFERROR(INDEX(Biegeabzug!$A$4:$H$21,MATCH($BK15,Biegeabzug!$A$4:$A$21,0),MATCH(0,Biegeabzug!$A$4:$H$4,1)),"")</f>
        <v/>
      </c>
      <c r="BM15" s="38" t="str">
        <f>IFERROR(INDEX(Biegeabzug!$A$4:$H$21,MATCH($BK15,Biegeabzug!$A$4:$A$21,0),MATCH(90,Biegeabzug!$A$4:$H$4,1)),"")</f>
        <v/>
      </c>
      <c r="BN15" s="38" t="str">
        <f t="shared" si="20"/>
        <v/>
      </c>
    </row>
    <row r="16" spans="1:66">
      <c r="A16" s="30"/>
      <c r="B16" s="30"/>
      <c r="C16" s="30"/>
      <c r="D16" s="30"/>
      <c r="E16" s="65" t="s">
        <v>43</v>
      </c>
      <c r="F16" s="48" t="str">
        <f>IF(ISBLANK(D16),"",IF(E16="ja",[2]Übersicht!$C$7,"keine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142</v>
      </c>
      <c r="W16" s="101"/>
      <c r="Y16" s="32">
        <f t="shared" si="0"/>
        <v>0</v>
      </c>
      <c r="Z16" s="32">
        <f t="shared" si="1"/>
        <v>0</v>
      </c>
      <c r="AA16" s="43" t="str">
        <f t="shared" si="2"/>
        <v/>
      </c>
      <c r="AB16" s="43" t="e" vm="10">
        <f t="shared" si="3"/>
        <v>#VALUE!</v>
      </c>
      <c r="AC16" s="32">
        <f t="shared" si="4"/>
        <v>0</v>
      </c>
      <c r="AD16" s="32">
        <f t="shared" si="5"/>
        <v>0</v>
      </c>
      <c r="AE16" s="33" t="s">
        <v>143</v>
      </c>
      <c r="AF16" s="32" t="str">
        <f t="shared" si="6"/>
        <v/>
      </c>
      <c r="AG16" s="32">
        <f t="shared" si="7"/>
        <v>0</v>
      </c>
      <c r="AH16" s="32" t="e">
        <f t="shared" si="12"/>
        <v>#VALUE!</v>
      </c>
      <c r="AI16" s="32">
        <f t="shared" si="13"/>
        <v>0</v>
      </c>
      <c r="AJ16" s="32"/>
      <c r="AK16" s="32"/>
      <c r="AL16" s="32"/>
      <c r="AM16" s="32"/>
      <c r="AN16" s="32">
        <v>4</v>
      </c>
      <c r="AO16" s="32">
        <v>3</v>
      </c>
      <c r="AP16" s="32">
        <v>2</v>
      </c>
      <c r="AQ16" s="32">
        <f t="shared" si="14"/>
        <v>0</v>
      </c>
      <c r="AR16" s="32">
        <f t="shared" si="8"/>
        <v>0</v>
      </c>
      <c r="AS16" s="32">
        <f t="shared" si="9"/>
        <v>0</v>
      </c>
      <c r="AT16" s="32">
        <f t="shared" si="10"/>
        <v>0</v>
      </c>
      <c r="AU16" s="32" t="str">
        <f t="shared" si="11"/>
        <v>keine</v>
      </c>
      <c r="AV16" s="32"/>
      <c r="AW16" s="32" t="b">
        <f t="shared" si="15"/>
        <v>0</v>
      </c>
      <c r="AX16" s="38"/>
      <c r="AY16" s="38"/>
      <c r="AZ16" s="38" t="b">
        <f t="shared" si="16"/>
        <v>0</v>
      </c>
      <c r="BA16" s="38" t="b">
        <f t="shared" si="17"/>
        <v>0</v>
      </c>
      <c r="BB16" s="38" t="b">
        <f t="shared" si="18"/>
        <v>0</v>
      </c>
      <c r="BC16" s="38"/>
      <c r="BD16" s="38"/>
      <c r="BE16" s="38" t="str">
        <f t="shared" si="19"/>
        <v/>
      </c>
      <c r="BF16" s="38"/>
      <c r="BG16" s="38"/>
      <c r="BH16" s="38"/>
      <c r="BI16" s="38"/>
      <c r="BJ16" s="38" t="str">
        <f>IFERROR(INDEX(Preisfaktoren!$B$22:$C$44,MATCH(D16,Preisfaktoren!$B$22:$B$44,0),2),"")</f>
        <v/>
      </c>
      <c r="BK16" s="38" t="str">
        <f>IFERROR(INDEX(Preisfaktoren!$B$22:$F$44,MATCH(D16,Preisfaktoren!$B$22:$B$44,0),5),"")</f>
        <v/>
      </c>
      <c r="BL16" s="38" t="str">
        <f>IFERROR(INDEX(Biegeabzug!$A$4:$H$21,MATCH($BK16,Biegeabzug!$A$4:$A$21,0),MATCH(0,Biegeabzug!$A$4:$H$4,1)),"")</f>
        <v/>
      </c>
      <c r="BM16" s="38" t="str">
        <f>IFERROR(INDEX(Biegeabzug!$A$4:$H$21,MATCH($BK16,Biegeabzug!$A$4:$A$21,0),MATCH(90,Biegeabzug!$A$4:$H$4,1)),"")</f>
        <v/>
      </c>
      <c r="BN16" s="38" t="str">
        <f t="shared" si="20"/>
        <v/>
      </c>
    </row>
    <row r="17" spans="1:66">
      <c r="A17" s="30"/>
      <c r="B17" s="30"/>
      <c r="C17" s="30"/>
      <c r="D17" s="30"/>
      <c r="E17" s="65" t="s">
        <v>43</v>
      </c>
      <c r="F17" s="48" t="str">
        <f>IF(ISBLANK(D17),"",IF(E17="ja",[2]Übersicht!$C$7,"keine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142</v>
      </c>
      <c r="W17" s="101"/>
      <c r="Y17" s="32">
        <f t="shared" si="0"/>
        <v>0</v>
      </c>
      <c r="Z17" s="32">
        <f t="shared" si="1"/>
        <v>0</v>
      </c>
      <c r="AA17" s="43" t="str">
        <f t="shared" si="2"/>
        <v/>
      </c>
      <c r="AB17" s="43" t="e" vm="10">
        <f t="shared" si="3"/>
        <v>#VALUE!</v>
      </c>
      <c r="AC17" s="32">
        <f t="shared" si="4"/>
        <v>0</v>
      </c>
      <c r="AD17" s="32">
        <f t="shared" si="5"/>
        <v>0</v>
      </c>
      <c r="AE17" s="33" t="s">
        <v>143</v>
      </c>
      <c r="AF17" s="32" t="str">
        <f t="shared" si="6"/>
        <v/>
      </c>
      <c r="AG17" s="32">
        <f t="shared" si="7"/>
        <v>0</v>
      </c>
      <c r="AH17" s="32" t="e">
        <f t="shared" si="12"/>
        <v>#VALUE!</v>
      </c>
      <c r="AI17" s="32">
        <f t="shared" si="13"/>
        <v>0</v>
      </c>
      <c r="AJ17" s="32"/>
      <c r="AK17" s="32"/>
      <c r="AL17" s="32"/>
      <c r="AM17" s="32"/>
      <c r="AN17" s="32">
        <v>4</v>
      </c>
      <c r="AO17" s="32">
        <v>3</v>
      </c>
      <c r="AP17" s="32">
        <v>2</v>
      </c>
      <c r="AQ17" s="32">
        <f t="shared" si="14"/>
        <v>0</v>
      </c>
      <c r="AR17" s="32">
        <f t="shared" si="8"/>
        <v>0</v>
      </c>
      <c r="AS17" s="32">
        <f t="shared" si="9"/>
        <v>0</v>
      </c>
      <c r="AT17" s="32">
        <f t="shared" si="10"/>
        <v>0</v>
      </c>
      <c r="AU17" s="32" t="str">
        <f t="shared" si="11"/>
        <v>keine</v>
      </c>
      <c r="AV17" s="32"/>
      <c r="AW17" s="32" t="b">
        <f t="shared" si="15"/>
        <v>0</v>
      </c>
      <c r="AX17" s="38"/>
      <c r="AY17" s="38"/>
      <c r="AZ17" s="38" t="b">
        <f t="shared" si="16"/>
        <v>0</v>
      </c>
      <c r="BA17" s="38" t="b">
        <f t="shared" si="17"/>
        <v>0</v>
      </c>
      <c r="BB17" s="38" t="b">
        <f t="shared" si="18"/>
        <v>0</v>
      </c>
      <c r="BC17" s="38"/>
      <c r="BD17" s="38"/>
      <c r="BE17" s="38" t="str">
        <f t="shared" si="19"/>
        <v/>
      </c>
      <c r="BF17" s="38"/>
      <c r="BG17" s="38"/>
      <c r="BH17" s="38"/>
      <c r="BI17" s="38"/>
      <c r="BJ17" s="38" t="str">
        <f>IFERROR(INDEX(Preisfaktoren!$B$22:$C$44,MATCH(D17,Preisfaktoren!$B$22:$B$44,0),2),"")</f>
        <v/>
      </c>
      <c r="BK17" s="38" t="str">
        <f>IFERROR(INDEX(Preisfaktoren!$B$22:$F$44,MATCH(D17,Preisfaktoren!$B$22:$B$44,0),5),"")</f>
        <v/>
      </c>
      <c r="BL17" s="38" t="str">
        <f>IFERROR(INDEX(Biegeabzug!$A$4:$H$21,MATCH($BK17,Biegeabzug!$A$4:$A$21,0),MATCH(0,Biegeabzug!$A$4:$H$4,1)),"")</f>
        <v/>
      </c>
      <c r="BM17" s="38" t="str">
        <f>IFERROR(INDEX(Biegeabzug!$A$4:$H$21,MATCH($BK17,Biegeabzug!$A$4:$A$21,0),MATCH(90,Biegeabzug!$A$4:$H$4,1)),"")</f>
        <v/>
      </c>
      <c r="BN17" s="38" t="str">
        <f t="shared" si="20"/>
        <v/>
      </c>
    </row>
    <row r="18" spans="1:66">
      <c r="A18" s="30"/>
      <c r="B18" s="30"/>
      <c r="C18" s="30"/>
      <c r="D18" s="30"/>
      <c r="E18" s="65" t="s">
        <v>43</v>
      </c>
      <c r="F18" s="48" t="str">
        <f>IF(ISBLANK(D18),"",IF(E18="ja",[2]Übersicht!$C$7,"keine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142</v>
      </c>
      <c r="W18" s="101"/>
      <c r="Y18" s="32">
        <f t="shared" si="0"/>
        <v>0</v>
      </c>
      <c r="Z18" s="32">
        <f t="shared" si="1"/>
        <v>0</v>
      </c>
      <c r="AA18" s="43" t="str">
        <f t="shared" si="2"/>
        <v/>
      </c>
      <c r="AB18" s="43" t="e" vm="10">
        <f t="shared" si="3"/>
        <v>#VALUE!</v>
      </c>
      <c r="AC18" s="32">
        <f t="shared" si="4"/>
        <v>0</v>
      </c>
      <c r="AD18" s="32">
        <f t="shared" si="5"/>
        <v>0</v>
      </c>
      <c r="AE18" s="33" t="s">
        <v>143</v>
      </c>
      <c r="AF18" s="32" t="str">
        <f t="shared" si="6"/>
        <v/>
      </c>
      <c r="AG18" s="32">
        <f t="shared" si="7"/>
        <v>0</v>
      </c>
      <c r="AH18" s="32" t="e">
        <f t="shared" si="12"/>
        <v>#VALUE!</v>
      </c>
      <c r="AI18" s="32">
        <f t="shared" si="13"/>
        <v>0</v>
      </c>
      <c r="AJ18" s="32"/>
      <c r="AK18" s="32"/>
      <c r="AL18" s="32"/>
      <c r="AM18" s="32"/>
      <c r="AN18" s="32">
        <v>4</v>
      </c>
      <c r="AO18" s="32">
        <v>3</v>
      </c>
      <c r="AP18" s="32">
        <v>2</v>
      </c>
      <c r="AQ18" s="32">
        <f t="shared" si="14"/>
        <v>0</v>
      </c>
      <c r="AR18" s="32">
        <f t="shared" si="8"/>
        <v>0</v>
      </c>
      <c r="AS18" s="32">
        <f t="shared" si="9"/>
        <v>0</v>
      </c>
      <c r="AT18" s="32">
        <f t="shared" si="10"/>
        <v>0</v>
      </c>
      <c r="AU18" s="32" t="str">
        <f t="shared" si="11"/>
        <v>keine</v>
      </c>
      <c r="AV18" s="32"/>
      <c r="AW18" s="32" t="b">
        <f t="shared" si="15"/>
        <v>0</v>
      </c>
      <c r="AX18" s="38"/>
      <c r="AY18" s="38"/>
      <c r="AZ18" s="38" t="b">
        <f t="shared" si="16"/>
        <v>0</v>
      </c>
      <c r="BA18" s="38" t="b">
        <f t="shared" si="17"/>
        <v>0</v>
      </c>
      <c r="BB18" s="38" t="b">
        <f t="shared" si="18"/>
        <v>0</v>
      </c>
      <c r="BC18" s="38"/>
      <c r="BD18" s="38"/>
      <c r="BE18" s="38" t="str">
        <f t="shared" si="19"/>
        <v/>
      </c>
      <c r="BF18" s="38"/>
      <c r="BG18" s="38"/>
      <c r="BH18" s="38"/>
      <c r="BI18" s="38"/>
      <c r="BJ18" s="38" t="str">
        <f>IFERROR(INDEX(Preisfaktoren!$B$22:$C$44,MATCH(D18,Preisfaktoren!$B$22:$B$44,0),2),"")</f>
        <v/>
      </c>
      <c r="BK18" s="38" t="str">
        <f>IFERROR(INDEX(Preisfaktoren!$B$22:$F$44,MATCH(D18,Preisfaktoren!$B$22:$B$44,0),5),"")</f>
        <v/>
      </c>
      <c r="BL18" s="38" t="str">
        <f>IFERROR(INDEX(Biegeabzug!$A$4:$H$21,MATCH($BK18,Biegeabzug!$A$4:$A$21,0),MATCH(0,Biegeabzug!$A$4:$H$4,1)),"")</f>
        <v/>
      </c>
      <c r="BM18" s="38" t="str">
        <f>IFERROR(INDEX(Biegeabzug!$A$4:$H$21,MATCH($BK18,Biegeabzug!$A$4:$A$21,0),MATCH(90,Biegeabzug!$A$4:$H$4,1)),"")</f>
        <v/>
      </c>
      <c r="BN18" s="38" t="str">
        <f t="shared" si="20"/>
        <v/>
      </c>
    </row>
    <row r="19" spans="1:66">
      <c r="A19" s="30"/>
      <c r="B19" s="30"/>
      <c r="C19" s="30"/>
      <c r="D19" s="30"/>
      <c r="E19" s="65" t="s">
        <v>43</v>
      </c>
      <c r="F19" s="48" t="str">
        <f>IF(ISBLANK(D19),"",IF(E19="ja",[2]Übersicht!$C$7,"keine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142</v>
      </c>
      <c r="W19" s="101"/>
      <c r="Y19" s="32">
        <f t="shared" si="0"/>
        <v>0</v>
      </c>
      <c r="Z19" s="32">
        <f t="shared" si="1"/>
        <v>0</v>
      </c>
      <c r="AA19" s="43" t="str">
        <f t="shared" si="2"/>
        <v/>
      </c>
      <c r="AB19" s="43" t="e" vm="10">
        <f t="shared" si="3"/>
        <v>#VALUE!</v>
      </c>
      <c r="AC19" s="32">
        <f t="shared" si="4"/>
        <v>0</v>
      </c>
      <c r="AD19" s="32">
        <f t="shared" si="5"/>
        <v>0</v>
      </c>
      <c r="AE19" s="33" t="s">
        <v>143</v>
      </c>
      <c r="AF19" s="32" t="str">
        <f t="shared" si="6"/>
        <v/>
      </c>
      <c r="AG19" s="32">
        <f t="shared" si="7"/>
        <v>0</v>
      </c>
      <c r="AH19" s="32" t="e">
        <f t="shared" si="12"/>
        <v>#VALUE!</v>
      </c>
      <c r="AI19" s="32">
        <f t="shared" si="13"/>
        <v>0</v>
      </c>
      <c r="AJ19" s="32"/>
      <c r="AK19" s="32"/>
      <c r="AL19" s="32"/>
      <c r="AM19" s="32"/>
      <c r="AN19" s="32">
        <v>4</v>
      </c>
      <c r="AO19" s="32">
        <v>3</v>
      </c>
      <c r="AP19" s="32">
        <v>2</v>
      </c>
      <c r="AQ19" s="32">
        <f t="shared" si="14"/>
        <v>0</v>
      </c>
      <c r="AR19" s="32">
        <f t="shared" si="8"/>
        <v>0</v>
      </c>
      <c r="AS19" s="32">
        <f t="shared" si="9"/>
        <v>0</v>
      </c>
      <c r="AT19" s="32">
        <f t="shared" si="10"/>
        <v>0</v>
      </c>
      <c r="AU19" s="32" t="str">
        <f t="shared" si="11"/>
        <v>keine</v>
      </c>
      <c r="AV19" s="32"/>
      <c r="AW19" s="32" t="b">
        <f t="shared" si="15"/>
        <v>0</v>
      </c>
      <c r="AX19" s="38"/>
      <c r="AY19" s="38"/>
      <c r="AZ19" s="38" t="b">
        <f t="shared" si="16"/>
        <v>0</v>
      </c>
      <c r="BA19" s="38" t="b">
        <f t="shared" si="17"/>
        <v>0</v>
      </c>
      <c r="BB19" s="38" t="b">
        <f t="shared" si="18"/>
        <v>0</v>
      </c>
      <c r="BC19" s="38"/>
      <c r="BD19" s="38"/>
      <c r="BE19" s="38" t="str">
        <f t="shared" si="19"/>
        <v/>
      </c>
      <c r="BF19" s="38"/>
      <c r="BG19" s="38"/>
      <c r="BH19" s="38"/>
      <c r="BI19" s="38"/>
      <c r="BJ19" s="38" t="str">
        <f>IFERROR(INDEX(Preisfaktoren!$B$22:$C$44,MATCH(D19,Preisfaktoren!$B$22:$B$44,0),2),"")</f>
        <v/>
      </c>
      <c r="BK19" s="38" t="str">
        <f>IFERROR(INDEX(Preisfaktoren!$B$22:$F$44,MATCH(D19,Preisfaktoren!$B$22:$B$44,0),5),"")</f>
        <v/>
      </c>
      <c r="BL19" s="38" t="str">
        <f>IFERROR(INDEX(Biegeabzug!$A$4:$H$21,MATCH($BK19,Biegeabzug!$A$4:$A$21,0),MATCH(0,Biegeabzug!$A$4:$H$4,1)),"")</f>
        <v/>
      </c>
      <c r="BM19" s="38" t="str">
        <f>IFERROR(INDEX(Biegeabzug!$A$4:$H$21,MATCH($BK19,Biegeabzug!$A$4:$A$21,0),MATCH(90,Biegeabzug!$A$4:$H$4,1)),"")</f>
        <v/>
      </c>
      <c r="BN19" s="38" t="str">
        <f t="shared" si="20"/>
        <v/>
      </c>
    </row>
    <row r="20" spans="1:66">
      <c r="A20" s="30"/>
      <c r="B20" s="30"/>
      <c r="C20" s="30"/>
      <c r="D20" s="30"/>
      <c r="E20" s="65" t="s">
        <v>43</v>
      </c>
      <c r="F20" s="48" t="str">
        <f>IF(ISBLANK(D20),"",IF(E20="ja",[2]Übersicht!$C$7,"keine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142</v>
      </c>
      <c r="W20" s="101"/>
      <c r="Y20" s="32">
        <f t="shared" si="0"/>
        <v>0</v>
      </c>
      <c r="Z20" s="32">
        <f t="shared" si="1"/>
        <v>0</v>
      </c>
      <c r="AA20" s="43" t="str">
        <f t="shared" si="2"/>
        <v/>
      </c>
      <c r="AB20" s="43" t="e" vm="10">
        <f t="shared" si="3"/>
        <v>#VALUE!</v>
      </c>
      <c r="AC20" s="32">
        <f t="shared" si="4"/>
        <v>0</v>
      </c>
      <c r="AD20" s="32">
        <f t="shared" si="5"/>
        <v>0</v>
      </c>
      <c r="AE20" s="33" t="s">
        <v>143</v>
      </c>
      <c r="AF20" s="32" t="str">
        <f t="shared" si="6"/>
        <v/>
      </c>
      <c r="AG20" s="32">
        <f t="shared" si="7"/>
        <v>0</v>
      </c>
      <c r="AH20" s="32" t="e">
        <f t="shared" si="12"/>
        <v>#VALUE!</v>
      </c>
      <c r="AI20" s="32">
        <f t="shared" si="13"/>
        <v>0</v>
      </c>
      <c r="AJ20" s="32"/>
      <c r="AK20" s="32"/>
      <c r="AL20" s="32"/>
      <c r="AM20" s="32"/>
      <c r="AN20" s="32">
        <v>4</v>
      </c>
      <c r="AO20" s="32">
        <v>3</v>
      </c>
      <c r="AP20" s="32">
        <v>2</v>
      </c>
      <c r="AQ20" s="32">
        <f t="shared" si="14"/>
        <v>0</v>
      </c>
      <c r="AR20" s="32">
        <f t="shared" si="8"/>
        <v>0</v>
      </c>
      <c r="AS20" s="32">
        <f t="shared" si="9"/>
        <v>0</v>
      </c>
      <c r="AT20" s="32">
        <f t="shared" si="10"/>
        <v>0</v>
      </c>
      <c r="AU20" s="32" t="str">
        <f t="shared" si="11"/>
        <v>keine</v>
      </c>
      <c r="AV20" s="32"/>
      <c r="AW20" s="32" t="b">
        <f t="shared" si="15"/>
        <v>0</v>
      </c>
      <c r="AX20" s="38"/>
      <c r="AY20" s="38"/>
      <c r="AZ20" s="38" t="b">
        <f t="shared" si="16"/>
        <v>0</v>
      </c>
      <c r="BA20" s="38" t="b">
        <f t="shared" si="17"/>
        <v>0</v>
      </c>
      <c r="BB20" s="38" t="b">
        <f t="shared" si="18"/>
        <v>0</v>
      </c>
      <c r="BC20" s="38"/>
      <c r="BD20" s="38"/>
      <c r="BE20" s="38" t="str">
        <f t="shared" si="19"/>
        <v/>
      </c>
      <c r="BF20" s="38"/>
      <c r="BG20" s="38"/>
      <c r="BH20" s="38"/>
      <c r="BI20" s="38"/>
      <c r="BJ20" s="38" t="str">
        <f>IFERROR(INDEX(Preisfaktoren!$B$22:$C$44,MATCH(D20,Preisfaktoren!$B$22:$B$44,0),2),"")</f>
        <v/>
      </c>
      <c r="BK20" s="38" t="str">
        <f>IFERROR(INDEX(Preisfaktoren!$B$22:$F$44,MATCH(D20,Preisfaktoren!$B$22:$B$44,0),5),"")</f>
        <v/>
      </c>
      <c r="BL20" s="38" t="str">
        <f>IFERROR(INDEX(Biegeabzug!$A$4:$H$21,MATCH($BK20,Biegeabzug!$A$4:$A$21,0),MATCH(0,Biegeabzug!$A$4:$H$4,1)),"")</f>
        <v/>
      </c>
      <c r="BM20" s="38" t="str">
        <f>IFERROR(INDEX(Biegeabzug!$A$4:$H$21,MATCH($BK20,Biegeabzug!$A$4:$A$21,0),MATCH(90,Biegeabzug!$A$4:$H$4,1)),"")</f>
        <v/>
      </c>
      <c r="BN20" s="38" t="str">
        <f t="shared" si="20"/>
        <v/>
      </c>
    </row>
    <row r="21" spans="1:66">
      <c r="A21" s="30"/>
      <c r="B21" s="30"/>
      <c r="C21" s="30"/>
      <c r="D21" s="30"/>
      <c r="E21" s="65" t="s">
        <v>43</v>
      </c>
      <c r="F21" s="48" t="str">
        <f>IF(ISBLANK(D21),"",IF(E21="ja",[2]Übersicht!$C$7,"keine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142</v>
      </c>
      <c r="W21" s="101"/>
      <c r="Y21" s="32">
        <f t="shared" si="0"/>
        <v>0</v>
      </c>
      <c r="Z21" s="32">
        <f t="shared" si="1"/>
        <v>0</v>
      </c>
      <c r="AA21" s="43" t="str">
        <f t="shared" si="2"/>
        <v/>
      </c>
      <c r="AB21" s="43" t="e" vm="10">
        <f t="shared" si="3"/>
        <v>#VALUE!</v>
      </c>
      <c r="AC21" s="32">
        <f t="shared" si="4"/>
        <v>0</v>
      </c>
      <c r="AD21" s="32">
        <f t="shared" si="5"/>
        <v>0</v>
      </c>
      <c r="AE21" s="33" t="s">
        <v>143</v>
      </c>
      <c r="AF21" s="32" t="str">
        <f t="shared" si="6"/>
        <v/>
      </c>
      <c r="AG21" s="32">
        <f t="shared" si="7"/>
        <v>0</v>
      </c>
      <c r="AH21" s="32" t="e">
        <f t="shared" si="12"/>
        <v>#VALUE!</v>
      </c>
      <c r="AI21" s="32">
        <f t="shared" si="13"/>
        <v>0</v>
      </c>
      <c r="AJ21" s="32"/>
      <c r="AK21" s="32"/>
      <c r="AL21" s="32"/>
      <c r="AM21" s="32"/>
      <c r="AN21" s="32">
        <v>4</v>
      </c>
      <c r="AO21" s="32">
        <v>3</v>
      </c>
      <c r="AP21" s="32">
        <v>2</v>
      </c>
      <c r="AQ21" s="32">
        <f t="shared" si="14"/>
        <v>0</v>
      </c>
      <c r="AR21" s="32">
        <f t="shared" si="8"/>
        <v>0</v>
      </c>
      <c r="AS21" s="32">
        <f t="shared" si="9"/>
        <v>0</v>
      </c>
      <c r="AT21" s="32">
        <f t="shared" si="10"/>
        <v>0</v>
      </c>
      <c r="AU21" s="32" t="str">
        <f t="shared" si="11"/>
        <v>keine</v>
      </c>
      <c r="AV21" s="32"/>
      <c r="AW21" s="32" t="b">
        <f t="shared" si="15"/>
        <v>0</v>
      </c>
      <c r="AX21" s="38"/>
      <c r="AY21" s="38"/>
      <c r="AZ21" s="38" t="b">
        <f t="shared" si="16"/>
        <v>0</v>
      </c>
      <c r="BA21" s="38" t="b">
        <f t="shared" si="17"/>
        <v>0</v>
      </c>
      <c r="BB21" s="38" t="b">
        <f t="shared" si="18"/>
        <v>0</v>
      </c>
      <c r="BC21" s="38"/>
      <c r="BD21" s="38"/>
      <c r="BE21" s="38" t="str">
        <f t="shared" si="19"/>
        <v/>
      </c>
      <c r="BF21" s="38"/>
      <c r="BG21" s="38"/>
      <c r="BH21" s="38"/>
      <c r="BI21" s="38"/>
      <c r="BJ21" s="38" t="str">
        <f>IFERROR(INDEX(Preisfaktoren!$B$22:$C$44,MATCH(D21,Preisfaktoren!$B$22:$B$44,0),2),"")</f>
        <v/>
      </c>
      <c r="BK21" s="38" t="str">
        <f>IFERROR(INDEX(Preisfaktoren!$B$22:$F$44,MATCH(D21,Preisfaktoren!$B$22:$B$44,0),5),"")</f>
        <v/>
      </c>
      <c r="BL21" s="38" t="str">
        <f>IFERROR(INDEX(Biegeabzug!$A$4:$H$21,MATCH($BK21,Biegeabzug!$A$4:$A$21,0),MATCH(0,Biegeabzug!$A$4:$H$4,1)),"")</f>
        <v/>
      </c>
      <c r="BM21" s="38" t="str">
        <f>IFERROR(INDEX(Biegeabzug!$A$4:$H$21,MATCH($BK21,Biegeabzug!$A$4:$A$21,0),MATCH(90,Biegeabzug!$A$4:$H$4,1)),"")</f>
        <v/>
      </c>
      <c r="BN21" s="38" t="str">
        <f t="shared" si="20"/>
        <v/>
      </c>
    </row>
    <row r="22" spans="1:66">
      <c r="A22" s="30"/>
      <c r="B22" s="30"/>
      <c r="C22" s="30"/>
      <c r="D22" s="30"/>
      <c r="E22" s="65" t="s">
        <v>43</v>
      </c>
      <c r="F22" s="48" t="str">
        <f>IF(ISBLANK(D22),"",IF(E22="ja",[2]Übersicht!$C$7,"keine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142</v>
      </c>
      <c r="W22" s="101"/>
      <c r="Y22" s="32">
        <f t="shared" si="0"/>
        <v>0</v>
      </c>
      <c r="Z22" s="32">
        <f t="shared" si="1"/>
        <v>0</v>
      </c>
      <c r="AA22" s="43" t="str">
        <f t="shared" si="2"/>
        <v/>
      </c>
      <c r="AB22" s="43" t="e" vm="10">
        <f t="shared" si="3"/>
        <v>#VALUE!</v>
      </c>
      <c r="AC22" s="32">
        <f t="shared" si="4"/>
        <v>0</v>
      </c>
      <c r="AD22" s="32">
        <f t="shared" si="5"/>
        <v>0</v>
      </c>
      <c r="AE22" s="33" t="s">
        <v>143</v>
      </c>
      <c r="AF22" s="32" t="str">
        <f t="shared" si="6"/>
        <v/>
      </c>
      <c r="AG22" s="32">
        <f t="shared" si="7"/>
        <v>0</v>
      </c>
      <c r="AH22" s="32" t="e">
        <f t="shared" si="12"/>
        <v>#VALUE!</v>
      </c>
      <c r="AI22" s="32">
        <f t="shared" si="13"/>
        <v>0</v>
      </c>
      <c r="AJ22" s="32"/>
      <c r="AK22" s="32"/>
      <c r="AL22" s="32"/>
      <c r="AM22" s="32"/>
      <c r="AN22" s="32">
        <v>4</v>
      </c>
      <c r="AO22" s="32">
        <v>3</v>
      </c>
      <c r="AP22" s="32">
        <v>2</v>
      </c>
      <c r="AQ22" s="32">
        <f t="shared" si="14"/>
        <v>0</v>
      </c>
      <c r="AR22" s="32">
        <f t="shared" si="8"/>
        <v>0</v>
      </c>
      <c r="AS22" s="32">
        <f t="shared" si="9"/>
        <v>0</v>
      </c>
      <c r="AT22" s="32">
        <f t="shared" si="10"/>
        <v>0</v>
      </c>
      <c r="AU22" s="32" t="str">
        <f t="shared" si="11"/>
        <v>keine</v>
      </c>
      <c r="AV22" s="32"/>
      <c r="AW22" s="32" t="b">
        <f t="shared" si="15"/>
        <v>0</v>
      </c>
      <c r="AX22" s="38"/>
      <c r="AY22" s="38"/>
      <c r="AZ22" s="38" t="b">
        <f t="shared" si="16"/>
        <v>0</v>
      </c>
      <c r="BA22" s="38" t="b">
        <f t="shared" si="17"/>
        <v>0</v>
      </c>
      <c r="BB22" s="38" t="b">
        <f t="shared" si="18"/>
        <v>0</v>
      </c>
      <c r="BC22" s="38"/>
      <c r="BD22" s="38"/>
      <c r="BE22" s="38" t="str">
        <f t="shared" si="19"/>
        <v/>
      </c>
      <c r="BF22" s="38"/>
      <c r="BG22" s="38"/>
      <c r="BH22" s="38"/>
      <c r="BI22" s="38"/>
      <c r="BJ22" s="38" t="str">
        <f>IFERROR(INDEX(Preisfaktoren!$B$22:$C$44,MATCH(D22,Preisfaktoren!$B$22:$B$44,0),2),"")</f>
        <v/>
      </c>
      <c r="BK22" s="38" t="str">
        <f>IFERROR(INDEX(Preisfaktoren!$B$22:$F$44,MATCH(D22,Preisfaktoren!$B$22:$B$44,0),5),"")</f>
        <v/>
      </c>
      <c r="BL22" s="38" t="str">
        <f>IFERROR(INDEX(Biegeabzug!$A$4:$H$21,MATCH($BK22,Biegeabzug!$A$4:$A$21,0),MATCH(0,Biegeabzug!$A$4:$H$4,1)),"")</f>
        <v/>
      </c>
      <c r="BM22" s="38" t="str">
        <f>IFERROR(INDEX(Biegeabzug!$A$4:$H$21,MATCH($BK22,Biegeabzug!$A$4:$A$21,0),MATCH(90,Biegeabzug!$A$4:$H$4,1)),"")</f>
        <v/>
      </c>
      <c r="BN22" s="38" t="str">
        <f t="shared" si="20"/>
        <v/>
      </c>
    </row>
    <row r="23" spans="1:66">
      <c r="A23" s="30"/>
      <c r="B23" s="30"/>
      <c r="C23" s="30"/>
      <c r="D23" s="30"/>
      <c r="E23" s="65" t="s">
        <v>43</v>
      </c>
      <c r="F23" s="48" t="str">
        <f>IF(ISBLANK(D23),"",IF(E23="ja",[2]Übersicht!$C$7,"keine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142</v>
      </c>
      <c r="W23" s="101"/>
      <c r="Y23" s="32">
        <f t="shared" si="0"/>
        <v>0</v>
      </c>
      <c r="Z23" s="32">
        <f t="shared" si="1"/>
        <v>0</v>
      </c>
      <c r="AA23" s="43" t="str">
        <f t="shared" si="2"/>
        <v/>
      </c>
      <c r="AB23" s="43" t="e" vm="10">
        <f t="shared" si="3"/>
        <v>#VALUE!</v>
      </c>
      <c r="AC23" s="32">
        <f t="shared" si="4"/>
        <v>0</v>
      </c>
      <c r="AD23" s="32">
        <f t="shared" si="5"/>
        <v>0</v>
      </c>
      <c r="AE23" s="33" t="s">
        <v>143</v>
      </c>
      <c r="AF23" s="32" t="str">
        <f t="shared" si="6"/>
        <v/>
      </c>
      <c r="AG23" s="32">
        <f t="shared" si="7"/>
        <v>0</v>
      </c>
      <c r="AH23" s="32" t="e">
        <f t="shared" si="12"/>
        <v>#VALUE!</v>
      </c>
      <c r="AI23" s="32">
        <f t="shared" si="13"/>
        <v>0</v>
      </c>
      <c r="AJ23" s="32"/>
      <c r="AK23" s="32"/>
      <c r="AL23" s="32"/>
      <c r="AM23" s="32"/>
      <c r="AN23" s="32">
        <v>4</v>
      </c>
      <c r="AO23" s="32">
        <v>3</v>
      </c>
      <c r="AP23" s="32">
        <v>2</v>
      </c>
      <c r="AQ23" s="32">
        <f t="shared" si="14"/>
        <v>0</v>
      </c>
      <c r="AR23" s="32">
        <f t="shared" si="8"/>
        <v>0</v>
      </c>
      <c r="AS23" s="32">
        <f t="shared" si="9"/>
        <v>0</v>
      </c>
      <c r="AT23" s="32">
        <f t="shared" si="10"/>
        <v>0</v>
      </c>
      <c r="AU23" s="32" t="str">
        <f t="shared" si="11"/>
        <v>keine</v>
      </c>
      <c r="AV23" s="32"/>
      <c r="AW23" s="32" t="b">
        <f t="shared" si="15"/>
        <v>0</v>
      </c>
      <c r="AX23" s="38"/>
      <c r="AY23" s="38"/>
      <c r="AZ23" s="38" t="b">
        <f t="shared" si="16"/>
        <v>0</v>
      </c>
      <c r="BA23" s="38" t="b">
        <f t="shared" si="17"/>
        <v>0</v>
      </c>
      <c r="BB23" s="38" t="b">
        <f t="shared" si="18"/>
        <v>0</v>
      </c>
      <c r="BC23" s="38"/>
      <c r="BD23" s="38"/>
      <c r="BE23" s="38" t="str">
        <f t="shared" si="19"/>
        <v/>
      </c>
      <c r="BF23" s="38"/>
      <c r="BG23" s="38"/>
      <c r="BH23" s="38"/>
      <c r="BI23" s="38"/>
      <c r="BJ23" s="38" t="str">
        <f>IFERROR(INDEX(Preisfaktoren!$B$22:$C$44,MATCH(D23,Preisfaktoren!$B$22:$B$44,0),2),"")</f>
        <v/>
      </c>
      <c r="BK23" s="38" t="str">
        <f>IFERROR(INDEX(Preisfaktoren!$B$22:$F$44,MATCH(D23,Preisfaktoren!$B$22:$B$44,0),5),"")</f>
        <v/>
      </c>
      <c r="BL23" s="38" t="str">
        <f>IFERROR(INDEX(Biegeabzug!$A$4:$H$21,MATCH($BK23,Biegeabzug!$A$4:$A$21,0),MATCH(0,Biegeabzug!$A$4:$H$4,1)),"")</f>
        <v/>
      </c>
      <c r="BM23" s="38" t="str">
        <f>IFERROR(INDEX(Biegeabzug!$A$4:$H$21,MATCH($BK23,Biegeabzug!$A$4:$A$21,0),MATCH(90,Biegeabzug!$A$4:$H$4,1)),"")</f>
        <v/>
      </c>
      <c r="BN23" s="38" t="str">
        <f t="shared" si="20"/>
        <v/>
      </c>
    </row>
    <row r="24" spans="1:66">
      <c r="A24" s="30"/>
      <c r="B24" s="30"/>
      <c r="C24" s="30"/>
      <c r="D24" s="30"/>
      <c r="E24" s="65" t="s">
        <v>43</v>
      </c>
      <c r="F24" s="48" t="str">
        <f>IF(ISBLANK(D24),"",IF(E24="ja",[2]Übersicht!$C$7,"keine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142</v>
      </c>
      <c r="W24" s="101"/>
      <c r="Y24" s="32">
        <f t="shared" si="0"/>
        <v>0</v>
      </c>
      <c r="Z24" s="32">
        <f t="shared" si="1"/>
        <v>0</v>
      </c>
      <c r="AA24" s="43" t="str">
        <f t="shared" si="2"/>
        <v/>
      </c>
      <c r="AB24" s="43" t="e" vm="10">
        <f t="shared" si="3"/>
        <v>#VALUE!</v>
      </c>
      <c r="AC24" s="32">
        <f t="shared" si="4"/>
        <v>0</v>
      </c>
      <c r="AD24" s="32">
        <f t="shared" si="5"/>
        <v>0</v>
      </c>
      <c r="AE24" s="33" t="s">
        <v>143</v>
      </c>
      <c r="AF24" s="32" t="str">
        <f t="shared" si="6"/>
        <v/>
      </c>
      <c r="AG24" s="32">
        <f t="shared" si="7"/>
        <v>0</v>
      </c>
      <c r="AH24" s="32" t="e">
        <f t="shared" si="12"/>
        <v>#VALUE!</v>
      </c>
      <c r="AI24" s="32">
        <f t="shared" si="13"/>
        <v>0</v>
      </c>
      <c r="AJ24" s="32"/>
      <c r="AK24" s="32"/>
      <c r="AL24" s="32"/>
      <c r="AM24" s="32"/>
      <c r="AN24" s="32">
        <v>4</v>
      </c>
      <c r="AO24" s="32">
        <v>3</v>
      </c>
      <c r="AP24" s="32">
        <v>2</v>
      </c>
      <c r="AQ24" s="32">
        <f t="shared" si="14"/>
        <v>0</v>
      </c>
      <c r="AR24" s="32">
        <f t="shared" si="8"/>
        <v>0</v>
      </c>
      <c r="AS24" s="32">
        <f t="shared" si="9"/>
        <v>0</v>
      </c>
      <c r="AT24" s="32">
        <f t="shared" si="10"/>
        <v>0</v>
      </c>
      <c r="AU24" s="32" t="str">
        <f t="shared" si="11"/>
        <v>keine</v>
      </c>
      <c r="AV24" s="32"/>
      <c r="AW24" s="32" t="b">
        <f t="shared" si="15"/>
        <v>0</v>
      </c>
      <c r="AX24" s="38"/>
      <c r="AY24" s="38"/>
      <c r="AZ24" s="38" t="b">
        <f t="shared" si="16"/>
        <v>0</v>
      </c>
      <c r="BA24" s="38" t="b">
        <f t="shared" si="17"/>
        <v>0</v>
      </c>
      <c r="BB24" s="38" t="b">
        <f t="shared" si="18"/>
        <v>0</v>
      </c>
      <c r="BC24" s="38"/>
      <c r="BD24" s="38"/>
      <c r="BE24" s="38" t="str">
        <f t="shared" si="19"/>
        <v/>
      </c>
      <c r="BF24" s="38"/>
      <c r="BG24" s="38"/>
      <c r="BH24" s="38"/>
      <c r="BI24" s="38"/>
      <c r="BJ24" s="38" t="str">
        <f>IFERROR(INDEX(Preisfaktoren!$B$22:$C$44,MATCH(D24,Preisfaktoren!$B$22:$B$44,0),2),"")</f>
        <v/>
      </c>
      <c r="BK24" s="38" t="str">
        <f>IFERROR(INDEX(Preisfaktoren!$B$22:$F$44,MATCH(D24,Preisfaktoren!$B$22:$B$44,0),5),"")</f>
        <v/>
      </c>
      <c r="BL24" s="38" t="str">
        <f>IFERROR(INDEX(Biegeabzug!$A$4:$H$21,MATCH($BK24,Biegeabzug!$A$4:$A$21,0),MATCH(0,Biegeabzug!$A$4:$H$4,1)),"")</f>
        <v/>
      </c>
      <c r="BM24" s="38" t="str">
        <f>IFERROR(INDEX(Biegeabzug!$A$4:$H$21,MATCH($BK24,Biegeabzug!$A$4:$A$21,0),MATCH(90,Biegeabzug!$A$4:$H$4,1)),"")</f>
        <v/>
      </c>
      <c r="BN24" s="38" t="str">
        <f t="shared" si="20"/>
        <v/>
      </c>
    </row>
    <row r="25" spans="1:66">
      <c r="A25" s="30"/>
      <c r="B25" s="30"/>
      <c r="C25" s="30"/>
      <c r="D25" s="30"/>
      <c r="E25" s="65" t="s">
        <v>43</v>
      </c>
      <c r="F25" s="48" t="str">
        <f>IF(ISBLANK(D25),"",IF(E25="ja",[2]Übersicht!$C$7,"keine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142</v>
      </c>
      <c r="W25" s="101"/>
      <c r="Y25" s="32">
        <f t="shared" si="0"/>
        <v>0</v>
      </c>
      <c r="Z25" s="32">
        <f t="shared" si="1"/>
        <v>0</v>
      </c>
      <c r="AA25" s="43" t="str">
        <f t="shared" si="2"/>
        <v/>
      </c>
      <c r="AB25" s="43" t="e" vm="10">
        <f t="shared" si="3"/>
        <v>#VALUE!</v>
      </c>
      <c r="AC25" s="32">
        <f t="shared" si="4"/>
        <v>0</v>
      </c>
      <c r="AD25" s="32">
        <f t="shared" si="5"/>
        <v>0</v>
      </c>
      <c r="AE25" s="33" t="s">
        <v>143</v>
      </c>
      <c r="AF25" s="32" t="str">
        <f t="shared" si="6"/>
        <v/>
      </c>
      <c r="AG25" s="32">
        <f t="shared" si="7"/>
        <v>0</v>
      </c>
      <c r="AH25" s="32" t="e">
        <f t="shared" si="12"/>
        <v>#VALUE!</v>
      </c>
      <c r="AI25" s="32">
        <f t="shared" si="13"/>
        <v>0</v>
      </c>
      <c r="AJ25" s="32"/>
      <c r="AK25" s="32"/>
      <c r="AL25" s="32"/>
      <c r="AM25" s="32"/>
      <c r="AN25" s="32">
        <v>4</v>
      </c>
      <c r="AO25" s="32">
        <v>3</v>
      </c>
      <c r="AP25" s="32">
        <v>2</v>
      </c>
      <c r="AQ25" s="32">
        <f t="shared" si="14"/>
        <v>0</v>
      </c>
      <c r="AR25" s="32">
        <f t="shared" si="8"/>
        <v>0</v>
      </c>
      <c r="AS25" s="32">
        <f t="shared" si="9"/>
        <v>0</v>
      </c>
      <c r="AT25" s="32">
        <f t="shared" si="10"/>
        <v>0</v>
      </c>
      <c r="AU25" s="32" t="str">
        <f t="shared" si="11"/>
        <v>keine</v>
      </c>
      <c r="AV25" s="32"/>
      <c r="AW25" s="32" t="b">
        <f t="shared" si="15"/>
        <v>0</v>
      </c>
      <c r="AX25" s="38"/>
      <c r="AY25" s="38"/>
      <c r="AZ25" s="38" t="b">
        <f t="shared" si="16"/>
        <v>0</v>
      </c>
      <c r="BA25" s="38" t="b">
        <f t="shared" si="17"/>
        <v>0</v>
      </c>
      <c r="BB25" s="38" t="b">
        <f t="shared" si="18"/>
        <v>0</v>
      </c>
      <c r="BC25" s="38"/>
      <c r="BD25" s="38"/>
      <c r="BE25" s="38" t="str">
        <f t="shared" si="19"/>
        <v/>
      </c>
      <c r="BF25" s="38"/>
      <c r="BG25" s="38"/>
      <c r="BH25" s="38"/>
      <c r="BI25" s="38"/>
      <c r="BJ25" s="38" t="str">
        <f>IFERROR(INDEX(Preisfaktoren!$B$22:$C$44,MATCH(D25,Preisfaktoren!$B$22:$B$44,0),2),"")</f>
        <v/>
      </c>
      <c r="BK25" s="38" t="str">
        <f>IFERROR(INDEX(Preisfaktoren!$B$22:$F$44,MATCH(D25,Preisfaktoren!$B$22:$B$44,0),5),"")</f>
        <v/>
      </c>
      <c r="BL25" s="38" t="str">
        <f>IFERROR(INDEX(Biegeabzug!$A$4:$H$21,MATCH($BK25,Biegeabzug!$A$4:$A$21,0),MATCH(0,Biegeabzug!$A$4:$H$4,1)),"")</f>
        <v/>
      </c>
      <c r="BM25" s="38" t="str">
        <f>IFERROR(INDEX(Biegeabzug!$A$4:$H$21,MATCH($BK25,Biegeabzug!$A$4:$A$21,0),MATCH(90,Biegeabzug!$A$4:$H$4,1)),"")</f>
        <v/>
      </c>
      <c r="BN25" s="38" t="str">
        <f t="shared" si="20"/>
        <v/>
      </c>
    </row>
  </sheetData>
  <sheetProtection sheet="1" objects="1" scenarios="1"/>
  <mergeCells count="3">
    <mergeCell ref="C2:D2"/>
    <mergeCell ref="A3:D3"/>
    <mergeCell ref="R4:T4"/>
  </mergeCells>
  <conditionalFormatting sqref="V6:V25">
    <cfRule type="expression" dxfId="25" priority="1">
      <formula>NOT($BN6)</formula>
    </cfRule>
  </conditionalFormatting>
  <conditionalFormatting sqref="AE6:AE25">
    <cfRule type="expression" dxfId="24" priority="2">
      <formula>AD6&lt;&gt;#REF!</formula>
    </cfRule>
  </conditionalFormatting>
  <dataValidations count="12">
    <dataValidation type="custom" allowBlank="1" showInputMessage="1" showErrorMessage="1" errorTitle="Winkel W01° weicht ab" error="Der Winkel W01° muss 40 bis 180° betragen." sqref="M6:M25" xr:uid="{7EA94A0C-62FA-435B-85E1-3EEF689FAF96}">
      <formula1>BE6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1B3CE21C-07FF-47B9-90EC-0C3B760126E8}">
      <formula1>"Ja,Nein"</formula1>
    </dataValidation>
    <dataValidation type="custom" allowBlank="1" showInputMessage="1" showErrorMessage="1" errorTitle="Breite B1 zu schmal" error="Die Breite B1 muss mindestens 14mm sein." sqref="H6:H25" xr:uid="{9F30EC7B-4AC8-41E5-BBC8-2175209E15C1}">
      <formula1>AZ6</formula1>
    </dataValidation>
    <dataValidation type="custom" allowBlank="1" showInputMessage="1" showErrorMessage="1" errorTitle="Höhe H zu grosse" error="Die Höhe H darf maximal 1200mm betragen." sqref="G6:G25" xr:uid="{66447038-843D-48B5-BC85-DE445F264AA7}">
      <formula1>AY6</formula1>
    </dataValidation>
    <dataValidation allowBlank="1" showErrorMessage="1" errorTitle="Materialstärke zu klein" error="Für Bolzen muss das Material mindestens 2mm stark sein, sonst sieht man Abdrücke auf der Gegenseite." sqref="BN6:BN25" xr:uid="{C96249A2-0114-4A2A-B7F8-D37795A3E681}"/>
    <dataValidation type="custom" allowBlank="1" showInputMessage="1" showErrorMessage="1" errorTitle="Breite B2 zu klein" error="Die Breite B2 muss grösser sein als B1 oder grösser sein als B1 + 25mm, wenn die Variante Bolzen gewählt wurde." sqref="I6:I25" xr:uid="{44366A8C-D92B-4D5A-957C-3AF2D473B102}">
      <formula1>BA6</formula1>
    </dataValidation>
    <dataValidation allowBlank="1" sqref="F6:F25" xr:uid="{1BA0761A-DBA1-4F61-9635-0D3112D59766}"/>
    <dataValidation type="custom" allowBlank="1" showInputMessage="1" showErrorMessage="1" errorTitle="Breite B3 zu klein" error="Die Breite B3 muss grösser sein als Breite B1." sqref="J6:J25" xr:uid="{38E9766C-38CA-4F85-85C1-55F8595A9055}">
      <formula1>BB6</formula1>
    </dataValidation>
    <dataValidation type="list" allowBlank="1" showInputMessage="1" showErrorMessage="1" sqref="AE6:AE25" xr:uid="{3B0B0C9D-BEEE-4E05-88A3-D4BCA93BC669}">
      <formula1>"einseitig,zweiseitig"</formula1>
    </dataValidation>
    <dataValidation type="list" allowBlank="1" showInputMessage="1" showErrorMessage="1" sqref="D6:D25" xr:uid="{1A714B57-37B0-4E4F-B754-A6969626DA7D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6DEFA228-5320-4E3E-ADBF-AC528F3D0CD9}"/>
    <dataValidation type="list" allowBlank="1" sqref="E6:E25" xr:uid="{5DA7E170-BA35-4FE2-B157-5AE5BE645A01}">
      <formula1>"ja,nein"</formula1>
    </dataValidation>
  </dataValidations>
  <hyperlinks>
    <hyperlink ref="F1" location="'Sélection du type'!A1" display="zurück zu Typenauswahl" xr:uid="{93174072-9019-4D93-A7B4-08F2E3BBD99C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0687E-2A3C-4A09-9C7B-D51C67D00332}">
  <dimension ref="A1:BN25"/>
  <sheetViews>
    <sheetView zoomScaleNormal="100" workbookViewId="0">
      <selection activeCell="A6" sqref="A6"/>
    </sheetView>
  </sheetViews>
  <sheetFormatPr baseColWidth="10" defaultColWidth="11.3828125" defaultRowHeight="12.45" outlineLevelCol="1"/>
  <cols>
    <col min="1" max="2" width="11.3828125" customWidth="1"/>
    <col min="3" max="3" width="37.69140625" customWidth="1"/>
    <col min="4" max="4" width="28.69140625" bestFit="1" customWidth="1"/>
    <col min="5" max="5" width="20.15234375" bestFit="1" customWidth="1"/>
    <col min="6" max="6" width="36.3828125" customWidth="1"/>
    <col min="10" max="14" width="11.3828125" hidden="1" customWidth="1"/>
    <col min="15" max="16" width="25.69140625" hidden="1" customWidth="1"/>
    <col min="17" max="17" width="8.69140625" hidden="1" customWidth="1"/>
    <col min="18" max="18" width="11.3046875" bestFit="1" customWidth="1"/>
    <col min="19" max="20" width="11.3828125" customWidth="1"/>
    <col min="21" max="21" width="11.3828125" hidden="1" customWidth="1"/>
    <col min="22" max="22" width="14.69140625" bestFit="1" customWidth="1"/>
    <col min="23" max="23" width="31.3828125" customWidth="1"/>
    <col min="24" max="24" width="11.3828125" customWidth="1"/>
    <col min="25" max="62" width="11.3828125" hidden="1" customWidth="1" outlineLevel="1"/>
    <col min="63" max="63" width="14.3046875" hidden="1" customWidth="1" outlineLevel="1"/>
    <col min="64" max="64" width="11.84375" hidden="1" customWidth="1" outlineLevel="1"/>
    <col min="65" max="65" width="11.3828125" hidden="1" customWidth="1" outlineLevel="1"/>
    <col min="66" max="66" width="11.3828125" collapsed="1"/>
  </cols>
  <sheetData>
    <row r="1" spans="1:65" ht="15.45">
      <c r="A1" s="31" t="s">
        <v>66</v>
      </c>
      <c r="B1" s="31"/>
      <c r="C1" s="31"/>
      <c r="D1" s="31"/>
      <c r="F1" s="47" t="s">
        <v>29</v>
      </c>
      <c r="G1" s="31"/>
      <c r="H1" s="31"/>
      <c r="I1" s="31"/>
      <c r="J1" s="31"/>
      <c r="W1" s="31"/>
    </row>
    <row r="2" spans="1:65" ht="93.75" customHeight="1">
      <c r="A2" s="34" t="s">
        <v>30</v>
      </c>
      <c r="C2" s="153" t="s">
        <v>67</v>
      </c>
      <c r="D2" s="153"/>
      <c r="F2" s="57"/>
      <c r="G2" s="57"/>
      <c r="H2" s="57"/>
      <c r="I2" s="57"/>
      <c r="J2" s="57"/>
      <c r="M2" s="34"/>
      <c r="N2" s="34"/>
      <c r="P2" s="57"/>
      <c r="Q2" s="57"/>
      <c r="R2" s="57"/>
      <c r="S2" s="57"/>
      <c r="T2" s="57"/>
      <c r="U2" s="57"/>
      <c r="V2" s="57"/>
      <c r="W2" s="102"/>
      <c r="X2" s="57"/>
      <c r="Y2" s="57"/>
      <c r="Z2" s="57"/>
      <c r="AA2" s="57"/>
      <c r="AB2" s="46"/>
    </row>
    <row r="3" spans="1:65" ht="273.75" customHeight="1">
      <c r="A3" s="156" t="e" vm="31">
        <f>INDEX(Bilder,MATCH(A1,Blechbezeichnung,0),3)</f>
        <v>#VALUE!</v>
      </c>
      <c r="B3" s="156"/>
      <c r="C3" s="156"/>
      <c r="D3" s="156"/>
      <c r="F3" s="49" t="e" vm="12">
        <f>INDEX(Bilder,MATCH(A1,Blechbezeichnung,0),2)</f>
        <v>#VALUE!</v>
      </c>
    </row>
    <row r="4" spans="1:65" ht="19.5" customHeight="1">
      <c r="A4" s="98"/>
      <c r="B4" s="98"/>
      <c r="C4" s="98"/>
      <c r="D4" s="98"/>
      <c r="E4" s="49"/>
      <c r="F4" s="49"/>
      <c r="R4" s="159" t="s">
        <v>32</v>
      </c>
      <c r="S4" s="159"/>
      <c r="T4" s="159"/>
    </row>
    <row r="5" spans="1:65" s="29" customFormat="1" ht="73.5" customHeight="1">
      <c r="A5" s="37" t="s">
        <v>13</v>
      </c>
      <c r="B5" s="38" t="s">
        <v>14</v>
      </c>
      <c r="C5" s="38" t="s">
        <v>33</v>
      </c>
      <c r="D5" s="38" t="s">
        <v>18</v>
      </c>
      <c r="E5" s="38" t="s">
        <v>34</v>
      </c>
      <c r="F5" s="38" t="s">
        <v>35</v>
      </c>
      <c r="G5" s="38" t="s">
        <v>36</v>
      </c>
      <c r="H5" s="38" t="s">
        <v>55</v>
      </c>
      <c r="I5" s="38" t="s">
        <v>56</v>
      </c>
      <c r="J5" s="38" t="s">
        <v>156</v>
      </c>
      <c r="K5" s="38" t="s">
        <v>97</v>
      </c>
      <c r="L5" s="38" t="s">
        <v>98</v>
      </c>
      <c r="M5" s="38" t="s">
        <v>115</v>
      </c>
      <c r="N5" s="38" t="s">
        <v>99</v>
      </c>
      <c r="O5" s="38" t="s">
        <v>100</v>
      </c>
      <c r="P5" s="38" t="s">
        <v>101</v>
      </c>
      <c r="Q5" s="38" t="s">
        <v>102</v>
      </c>
      <c r="R5" s="37" t="s">
        <v>50</v>
      </c>
      <c r="S5" s="37" t="s">
        <v>51</v>
      </c>
      <c r="T5" s="37" t="s">
        <v>52</v>
      </c>
      <c r="U5" s="37" t="s">
        <v>103</v>
      </c>
      <c r="V5" s="37" t="s">
        <v>68</v>
      </c>
      <c r="W5" s="37" t="s">
        <v>42</v>
      </c>
      <c r="Y5" s="37" t="s">
        <v>105</v>
      </c>
      <c r="Z5" s="37" t="s">
        <v>106</v>
      </c>
      <c r="AA5" s="37" t="s">
        <v>107</v>
      </c>
      <c r="AB5" s="37" t="s">
        <v>108</v>
      </c>
      <c r="AC5" s="37" t="s">
        <v>109</v>
      </c>
      <c r="AD5" s="37" t="s">
        <v>110</v>
      </c>
      <c r="AE5" s="37" t="s">
        <v>111</v>
      </c>
      <c r="AF5" s="37" t="s">
        <v>112</v>
      </c>
      <c r="AG5" s="37" t="s">
        <v>113</v>
      </c>
      <c r="AH5" s="37" t="s">
        <v>114</v>
      </c>
      <c r="AI5" s="37" t="s">
        <v>115</v>
      </c>
      <c r="AJ5" s="37" t="s">
        <v>99</v>
      </c>
      <c r="AK5" s="37" t="s">
        <v>100</v>
      </c>
      <c r="AL5" s="37" t="s">
        <v>101</v>
      </c>
      <c r="AM5" s="37" t="s">
        <v>102</v>
      </c>
      <c r="AN5" s="37" t="s">
        <v>116</v>
      </c>
      <c r="AO5" s="37" t="s">
        <v>117</v>
      </c>
      <c r="AP5" s="37" t="s">
        <v>118</v>
      </c>
      <c r="AQ5" s="37" t="s">
        <v>119</v>
      </c>
      <c r="AR5" s="37" t="s">
        <v>120</v>
      </c>
      <c r="AS5" s="37" t="s">
        <v>121</v>
      </c>
      <c r="AT5" s="37" t="s">
        <v>122</v>
      </c>
      <c r="AU5" s="37" t="s">
        <v>123</v>
      </c>
      <c r="AV5" s="37" t="s">
        <v>103</v>
      </c>
      <c r="AW5" s="37" t="s">
        <v>124</v>
      </c>
      <c r="AX5" s="37" t="s">
        <v>125</v>
      </c>
      <c r="AY5" s="37" t="s">
        <v>126</v>
      </c>
      <c r="AZ5" s="37" t="s">
        <v>159</v>
      </c>
      <c r="BA5" s="37" t="s">
        <v>160</v>
      </c>
      <c r="BB5" s="37" t="s">
        <v>146</v>
      </c>
      <c r="BC5" s="37" t="s">
        <v>130</v>
      </c>
      <c r="BD5" s="37" t="s">
        <v>131</v>
      </c>
      <c r="BE5" s="37" t="s">
        <v>132</v>
      </c>
      <c r="BF5" s="37" t="s">
        <v>133</v>
      </c>
      <c r="BG5" s="37" t="s">
        <v>134</v>
      </c>
      <c r="BH5" s="37" t="s">
        <v>135</v>
      </c>
      <c r="BI5" s="37" t="s">
        <v>136</v>
      </c>
      <c r="BJ5" s="37" t="s">
        <v>137</v>
      </c>
      <c r="BK5" s="37" t="s">
        <v>138</v>
      </c>
      <c r="BL5" s="37" t="s">
        <v>157</v>
      </c>
      <c r="BM5" s="37" t="s">
        <v>141</v>
      </c>
    </row>
    <row r="6" spans="1:65">
      <c r="A6" s="30"/>
      <c r="B6" s="30"/>
      <c r="C6" s="30"/>
      <c r="D6" s="30"/>
      <c r="E6" s="65" t="s">
        <v>43</v>
      </c>
      <c r="F6" s="48" t="str">
        <f>IF(ISBLANK(D6),"",IF(E6="ja",[2]Übersicht!$C$7,"keine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44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 t="shared" ref="AA6:AA25" si="2">IF(B6&gt;0,$A$1,"")</f>
        <v/>
      </c>
      <c r="AB6" s="43" t="e" vm="12">
        <f t="shared" ref="AB6:AB25" si="3">INDEX(Bilder,MATCH($A$1,Blechbezeichnung,0),2)</f>
        <v>#VALUE!</v>
      </c>
      <c r="AC6" s="32">
        <f t="shared" ref="AC6:AC25" si="4">C6</f>
        <v>0</v>
      </c>
      <c r="AD6" s="32">
        <f t="shared" ref="AD6:AD25" si="5">D6</f>
        <v>0</v>
      </c>
      <c r="AE6" s="33" t="s">
        <v>143</v>
      </c>
      <c r="AF6" s="32" t="str">
        <f t="shared" ref="AF6:AF25" si="6">F6</f>
        <v/>
      </c>
      <c r="AG6" s="32">
        <f t="shared" ref="AG6:AG25" si="7">G6</f>
        <v>0</v>
      </c>
      <c r="AH6" s="32" t="e">
        <f>I6+H6-BL6</f>
        <v>#VALUE!</v>
      </c>
      <c r="AI6" s="32">
        <v>90</v>
      </c>
      <c r="AJ6" s="32"/>
      <c r="AK6" s="32"/>
      <c r="AL6" s="32"/>
      <c r="AM6" s="32"/>
      <c r="AN6" s="32">
        <v>4</v>
      </c>
      <c r="AO6" s="32">
        <v>1</v>
      </c>
      <c r="AP6" s="32">
        <v>0</v>
      </c>
      <c r="AQ6" s="32">
        <f>IF(V6="Ja",IF(G6&lt;2000,2,ROUNDUP((G6-2*G6/4)/900+1,0)),0)</f>
        <v>0</v>
      </c>
      <c r="AR6" s="32">
        <f>IF(V6="Nein",IF(IFERROR(SEARCH("eloxiert",D6),0)=0,IF(G6&lt;=2000,2,ROUNDUP((G6-2*G6/4)/900+1,0)),0),0)+T6</f>
        <v>0</v>
      </c>
      <c r="AS6" s="32">
        <f t="shared" ref="AS6:AS25" si="8">R6</f>
        <v>0</v>
      </c>
      <c r="AT6" s="32">
        <f t="shared" ref="AT6:AT25" si="9">S6</f>
        <v>0</v>
      </c>
      <c r="AU6" s="32" t="str">
        <f t="shared" ref="AU6:AU25" si="10">IF(ISBLANK(W6),"keine",W6)</f>
        <v>keine</v>
      </c>
      <c r="AV6" s="32"/>
      <c r="AW6" s="32" t="b">
        <f>IF(AND(COUNTBLANK(A6:G6)=0,COUNTBLANK(H6:I6)=0,NOT(ISBLANK(V6))),TRUE(),FALSE())</f>
        <v>0</v>
      </c>
      <c r="AX6" s="38"/>
      <c r="AY6" s="38"/>
      <c r="AZ6" s="38"/>
      <c r="BA6" s="38" t="b">
        <f>IF(V6="Ja",IF(I6&lt;25,FALSE(),TRUE()),TRUE())</f>
        <v>1</v>
      </c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IFERROR(INDEX(Preisfaktoren!$B$22:$C$44,MATCH(D6,Preisfaktoren!$B$22:$B$44,0),2),"")</f>
        <v/>
      </c>
      <c r="BK6" s="38" t="str">
        <f>IFERROR(INDEX(Preisfaktoren!$B$22:$F$44,MATCH(D6,Preisfaktoren!$B$22:$B$44,0),5),"")</f>
        <v/>
      </c>
      <c r="BL6" s="38" t="str">
        <f>IFERROR(INDEX(Biegeabzug!$A$4:$H$21,MATCH($BK6,Biegeabzug!$A$4:$A$21,0),MATCH(90,Biegeabzug!$A$4:$H$4,1)),"")</f>
        <v/>
      </c>
      <c r="BM6" s="38" t="b">
        <f>IF(V6="Nein","",IF(AND(V6="Ja",BJ6&lt;2),FALSE(),TRUE()))</f>
        <v>1</v>
      </c>
    </row>
    <row r="7" spans="1:65">
      <c r="A7" s="30"/>
      <c r="B7" s="30"/>
      <c r="C7" s="30"/>
      <c r="D7" s="30"/>
      <c r="E7" s="65" t="s">
        <v>43</v>
      </c>
      <c r="F7" s="48" t="str">
        <f>IF(ISBLANK(D7),"",IF(E7="ja",[2]Übersicht!$C$7,"keine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44</v>
      </c>
      <c r="W7" s="101"/>
      <c r="Y7" s="32">
        <f t="shared" si="0"/>
        <v>0</v>
      </c>
      <c r="Z7" s="32">
        <f t="shared" si="1"/>
        <v>0</v>
      </c>
      <c r="AA7" s="43" t="str">
        <f t="shared" si="2"/>
        <v/>
      </c>
      <c r="AB7" s="43" t="e" vm="12">
        <f t="shared" si="3"/>
        <v>#VALUE!</v>
      </c>
      <c r="AC7" s="32">
        <f t="shared" si="4"/>
        <v>0</v>
      </c>
      <c r="AD7" s="32">
        <f t="shared" si="5"/>
        <v>0</v>
      </c>
      <c r="AE7" s="33" t="s">
        <v>143</v>
      </c>
      <c r="AF7" s="32" t="str">
        <f t="shared" si="6"/>
        <v/>
      </c>
      <c r="AG7" s="32">
        <f t="shared" si="7"/>
        <v>0</v>
      </c>
      <c r="AH7" s="32" t="e">
        <f t="shared" ref="AH7:AH25" si="11">I7+H7-BL7</f>
        <v>#VALUE!</v>
      </c>
      <c r="AI7" s="32">
        <v>90</v>
      </c>
      <c r="AJ7" s="32"/>
      <c r="AK7" s="32"/>
      <c r="AL7" s="32"/>
      <c r="AM7" s="32"/>
      <c r="AN7" s="32">
        <v>4</v>
      </c>
      <c r="AO7" s="32">
        <v>1</v>
      </c>
      <c r="AP7" s="32">
        <v>0</v>
      </c>
      <c r="AQ7" s="32">
        <f t="shared" ref="AQ7:AQ25" si="12">IF(V7="Ja",IF(G7&lt;2000,2,ROUNDUP((G7-2*G7/4)/900+1,0)),0)</f>
        <v>0</v>
      </c>
      <c r="AR7" s="32">
        <f t="shared" ref="AR7:AR25" si="13">IF(V7="Nein",IF(IFERROR(SEARCH("eloxiert",D7),0)=0,IF(G7&lt;=2000,2,ROUNDUP((G7-2*G7/4)/900+1,0)),0),0)+T7</f>
        <v>0</v>
      </c>
      <c r="AS7" s="32">
        <f t="shared" si="8"/>
        <v>0</v>
      </c>
      <c r="AT7" s="32">
        <f t="shared" si="9"/>
        <v>0</v>
      </c>
      <c r="AU7" s="32" t="str">
        <f t="shared" si="10"/>
        <v>keine</v>
      </c>
      <c r="AV7" s="32"/>
      <c r="AW7" s="32" t="b">
        <f t="shared" ref="AW7:AW25" si="14">IF(AND(COUNTBLANK(A7:G7)=0,COUNTBLANK(H7:I7)=0,NOT(ISBLANK(V7))),TRUE(),FALSE())</f>
        <v>0</v>
      </c>
      <c r="AX7" s="38"/>
      <c r="AY7" s="38"/>
      <c r="AZ7" s="38"/>
      <c r="BA7" s="38" t="b">
        <f t="shared" ref="BA7:BA25" si="15">IF(V7="Ja",IF(I7&lt;25,FALSE(),TRUE()),TRUE())</f>
        <v>1</v>
      </c>
      <c r="BB7" s="38"/>
      <c r="BC7" s="38"/>
      <c r="BD7" s="38"/>
      <c r="BE7" s="38"/>
      <c r="BF7" s="38"/>
      <c r="BG7" s="38"/>
      <c r="BH7" s="38"/>
      <c r="BI7" s="38"/>
      <c r="BJ7" s="38" t="str">
        <f>IFERROR(INDEX(Preisfaktoren!$B$22:$C$44,MATCH(D7,Preisfaktoren!$B$22:$B$44,0),2),"")</f>
        <v/>
      </c>
      <c r="BK7" s="38" t="str">
        <f>IFERROR(INDEX(Preisfaktoren!$B$22:$F$44,MATCH(D7,Preisfaktoren!$B$22:$B$44,0),5),"")</f>
        <v/>
      </c>
      <c r="BL7" s="38" t="str">
        <f>IFERROR(INDEX(Biegeabzug!$A$4:$H$21,MATCH($BK7,Biegeabzug!$A$4:$A$21,0),MATCH(90,Biegeabzug!$A$4:$H$4,1)),"")</f>
        <v/>
      </c>
      <c r="BM7" s="38" t="b">
        <f t="shared" ref="BM7:BM25" si="16">IF(V7="Nein","",IF(AND(V7="Ja",BJ7&lt;2),FALSE(),TRUE()))</f>
        <v>1</v>
      </c>
    </row>
    <row r="8" spans="1:65">
      <c r="A8" s="30"/>
      <c r="B8" s="30"/>
      <c r="C8" s="30"/>
      <c r="D8" s="30"/>
      <c r="E8" s="65" t="s">
        <v>43</v>
      </c>
      <c r="F8" s="48" t="str">
        <f>IF(ISBLANK(D8),"",IF(E8="ja",[2]Übersicht!$C$7,"keine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44</v>
      </c>
      <c r="W8" s="101"/>
      <c r="Y8" s="32">
        <f t="shared" si="0"/>
        <v>0</v>
      </c>
      <c r="Z8" s="32">
        <f t="shared" si="1"/>
        <v>0</v>
      </c>
      <c r="AA8" s="43" t="str">
        <f t="shared" si="2"/>
        <v/>
      </c>
      <c r="AB8" s="43" t="e" vm="12">
        <f t="shared" si="3"/>
        <v>#VALUE!</v>
      </c>
      <c r="AC8" s="32">
        <f t="shared" si="4"/>
        <v>0</v>
      </c>
      <c r="AD8" s="32">
        <f t="shared" si="5"/>
        <v>0</v>
      </c>
      <c r="AE8" s="33" t="s">
        <v>143</v>
      </c>
      <c r="AF8" s="32" t="str">
        <f t="shared" si="6"/>
        <v/>
      </c>
      <c r="AG8" s="32">
        <f t="shared" si="7"/>
        <v>0</v>
      </c>
      <c r="AH8" s="32" t="e">
        <f t="shared" si="11"/>
        <v>#VALUE!</v>
      </c>
      <c r="AI8" s="32">
        <v>90</v>
      </c>
      <c r="AJ8" s="32"/>
      <c r="AK8" s="32"/>
      <c r="AL8" s="32"/>
      <c r="AM8" s="32"/>
      <c r="AN8" s="32">
        <v>4</v>
      </c>
      <c r="AO8" s="32">
        <v>1</v>
      </c>
      <c r="AP8" s="32">
        <v>0</v>
      </c>
      <c r="AQ8" s="32">
        <f t="shared" si="12"/>
        <v>0</v>
      </c>
      <c r="AR8" s="32">
        <f t="shared" si="13"/>
        <v>0</v>
      </c>
      <c r="AS8" s="32">
        <f t="shared" si="8"/>
        <v>0</v>
      </c>
      <c r="AT8" s="32">
        <f t="shared" si="9"/>
        <v>0</v>
      </c>
      <c r="AU8" s="32" t="str">
        <f t="shared" si="10"/>
        <v>keine</v>
      </c>
      <c r="AV8" s="32"/>
      <c r="AW8" s="32" t="b">
        <f t="shared" si="14"/>
        <v>0</v>
      </c>
      <c r="AX8" s="38"/>
      <c r="AY8" s="38"/>
      <c r="AZ8" s="38"/>
      <c r="BA8" s="38" t="b">
        <f t="shared" si="15"/>
        <v>1</v>
      </c>
      <c r="BB8" s="38"/>
      <c r="BC8" s="38"/>
      <c r="BD8" s="38"/>
      <c r="BE8" s="38"/>
      <c r="BF8" s="38"/>
      <c r="BG8" s="38"/>
      <c r="BH8" s="38"/>
      <c r="BI8" s="38"/>
      <c r="BJ8" s="38" t="str">
        <f>IFERROR(INDEX(Preisfaktoren!$B$22:$C$44,MATCH(D8,Preisfaktoren!$B$22:$B$44,0),2),"")</f>
        <v/>
      </c>
      <c r="BK8" s="38" t="str">
        <f>IFERROR(INDEX(Preisfaktoren!$B$22:$F$44,MATCH(D8,Preisfaktoren!$B$22:$B$44,0),5),"")</f>
        <v/>
      </c>
      <c r="BL8" s="38" t="str">
        <f>IFERROR(INDEX(Biegeabzug!$A$4:$H$21,MATCH($BK8,Biegeabzug!$A$4:$A$21,0),MATCH(90,Biegeabzug!$A$4:$H$4,1)),"")</f>
        <v/>
      </c>
      <c r="BM8" s="38" t="b">
        <f t="shared" si="16"/>
        <v>1</v>
      </c>
    </row>
    <row r="9" spans="1:65">
      <c r="A9" s="30"/>
      <c r="B9" s="30"/>
      <c r="C9" s="30"/>
      <c r="D9" s="30"/>
      <c r="E9" s="65" t="s">
        <v>43</v>
      </c>
      <c r="F9" s="48" t="str">
        <f>IF(ISBLANK(D9),"",IF(E9="ja",[2]Übersicht!$C$7,"keine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44</v>
      </c>
      <c r="W9" s="101"/>
      <c r="Y9" s="32">
        <f t="shared" si="0"/>
        <v>0</v>
      </c>
      <c r="Z9" s="32">
        <f t="shared" si="1"/>
        <v>0</v>
      </c>
      <c r="AA9" s="43" t="str">
        <f t="shared" si="2"/>
        <v/>
      </c>
      <c r="AB9" s="43" t="e" vm="12">
        <f t="shared" si="3"/>
        <v>#VALUE!</v>
      </c>
      <c r="AC9" s="32">
        <f t="shared" si="4"/>
        <v>0</v>
      </c>
      <c r="AD9" s="32">
        <f t="shared" si="5"/>
        <v>0</v>
      </c>
      <c r="AE9" s="33" t="s">
        <v>143</v>
      </c>
      <c r="AF9" s="32" t="str">
        <f t="shared" si="6"/>
        <v/>
      </c>
      <c r="AG9" s="32">
        <f t="shared" si="7"/>
        <v>0</v>
      </c>
      <c r="AH9" s="32" t="e">
        <f t="shared" si="11"/>
        <v>#VALUE!</v>
      </c>
      <c r="AI9" s="32">
        <v>90</v>
      </c>
      <c r="AJ9" s="32"/>
      <c r="AK9" s="32"/>
      <c r="AL9" s="32"/>
      <c r="AM9" s="32"/>
      <c r="AN9" s="32">
        <v>4</v>
      </c>
      <c r="AO9" s="32">
        <v>1</v>
      </c>
      <c r="AP9" s="32">
        <v>0</v>
      </c>
      <c r="AQ9" s="32">
        <f t="shared" si="12"/>
        <v>0</v>
      </c>
      <c r="AR9" s="32">
        <f t="shared" si="13"/>
        <v>0</v>
      </c>
      <c r="AS9" s="32">
        <f t="shared" si="8"/>
        <v>0</v>
      </c>
      <c r="AT9" s="32">
        <f t="shared" si="9"/>
        <v>0</v>
      </c>
      <c r="AU9" s="32" t="str">
        <f t="shared" si="10"/>
        <v>keine</v>
      </c>
      <c r="AV9" s="32"/>
      <c r="AW9" s="32" t="b">
        <f t="shared" si="14"/>
        <v>0</v>
      </c>
      <c r="AX9" s="38"/>
      <c r="AY9" s="38"/>
      <c r="AZ9" s="38"/>
      <c r="BA9" s="38" t="b">
        <f t="shared" si="15"/>
        <v>1</v>
      </c>
      <c r="BB9" s="38"/>
      <c r="BC9" s="38"/>
      <c r="BD9" s="38"/>
      <c r="BE9" s="38"/>
      <c r="BF9" s="38"/>
      <c r="BG9" s="38"/>
      <c r="BH9" s="38"/>
      <c r="BI9" s="38"/>
      <c r="BJ9" s="38" t="str">
        <f>IFERROR(INDEX(Preisfaktoren!$B$22:$C$44,MATCH(D9,Preisfaktoren!$B$22:$B$44,0),2),"")</f>
        <v/>
      </c>
      <c r="BK9" s="38" t="str">
        <f>IFERROR(INDEX(Preisfaktoren!$B$22:$F$44,MATCH(D9,Preisfaktoren!$B$22:$B$44,0),5),"")</f>
        <v/>
      </c>
      <c r="BL9" s="38" t="str">
        <f>IFERROR(INDEX(Biegeabzug!$A$4:$H$21,MATCH($BK9,Biegeabzug!$A$4:$A$21,0),MATCH(90,Biegeabzug!$A$4:$H$4,1)),"")</f>
        <v/>
      </c>
      <c r="BM9" s="38" t="b">
        <f t="shared" si="16"/>
        <v>1</v>
      </c>
    </row>
    <row r="10" spans="1:65">
      <c r="A10" s="30"/>
      <c r="B10" s="30"/>
      <c r="C10" s="30"/>
      <c r="D10" s="30"/>
      <c r="E10" s="65" t="s">
        <v>43</v>
      </c>
      <c r="F10" s="48" t="str">
        <f>IF(ISBLANK(D10),"",IF(E10="ja",[2]Übersicht!$C$7,"keine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44</v>
      </c>
      <c r="W10" s="101"/>
      <c r="Y10" s="32">
        <f t="shared" si="0"/>
        <v>0</v>
      </c>
      <c r="Z10" s="32">
        <f t="shared" si="1"/>
        <v>0</v>
      </c>
      <c r="AA10" s="43" t="str">
        <f t="shared" si="2"/>
        <v/>
      </c>
      <c r="AB10" s="43" t="e" vm="12">
        <f t="shared" si="3"/>
        <v>#VALUE!</v>
      </c>
      <c r="AC10" s="32">
        <f t="shared" si="4"/>
        <v>0</v>
      </c>
      <c r="AD10" s="32">
        <f t="shared" si="5"/>
        <v>0</v>
      </c>
      <c r="AE10" s="33" t="s">
        <v>143</v>
      </c>
      <c r="AF10" s="32" t="str">
        <f t="shared" si="6"/>
        <v/>
      </c>
      <c r="AG10" s="32">
        <f t="shared" si="7"/>
        <v>0</v>
      </c>
      <c r="AH10" s="32" t="e">
        <f t="shared" si="11"/>
        <v>#VALUE!</v>
      </c>
      <c r="AI10" s="32">
        <v>90</v>
      </c>
      <c r="AJ10" s="32"/>
      <c r="AK10" s="32"/>
      <c r="AL10" s="32"/>
      <c r="AM10" s="32"/>
      <c r="AN10" s="32">
        <v>4</v>
      </c>
      <c r="AO10" s="32">
        <v>1</v>
      </c>
      <c r="AP10" s="32">
        <v>0</v>
      </c>
      <c r="AQ10" s="32">
        <f t="shared" si="12"/>
        <v>0</v>
      </c>
      <c r="AR10" s="32">
        <f t="shared" si="13"/>
        <v>0</v>
      </c>
      <c r="AS10" s="32">
        <f t="shared" si="8"/>
        <v>0</v>
      </c>
      <c r="AT10" s="32">
        <f t="shared" si="9"/>
        <v>0</v>
      </c>
      <c r="AU10" s="32" t="str">
        <f t="shared" si="10"/>
        <v>keine</v>
      </c>
      <c r="AV10" s="32"/>
      <c r="AW10" s="32" t="b">
        <f t="shared" si="14"/>
        <v>0</v>
      </c>
      <c r="AX10" s="38"/>
      <c r="AY10" s="38"/>
      <c r="AZ10" s="38"/>
      <c r="BA10" s="38" t="b">
        <f t="shared" si="15"/>
        <v>1</v>
      </c>
      <c r="BB10" s="38"/>
      <c r="BC10" s="38"/>
      <c r="BD10" s="38"/>
      <c r="BE10" s="38"/>
      <c r="BF10" s="38"/>
      <c r="BG10" s="38"/>
      <c r="BH10" s="38"/>
      <c r="BI10" s="38"/>
      <c r="BJ10" s="38" t="str">
        <f>IFERROR(INDEX(Preisfaktoren!$B$22:$C$44,MATCH(D10,Preisfaktoren!$B$22:$B$44,0),2),"")</f>
        <v/>
      </c>
      <c r="BK10" s="38" t="str">
        <f>IFERROR(INDEX(Preisfaktoren!$B$22:$F$44,MATCH(D10,Preisfaktoren!$B$22:$B$44,0),5),"")</f>
        <v/>
      </c>
      <c r="BL10" s="38" t="str">
        <f>IFERROR(INDEX(Biegeabzug!$A$4:$H$21,MATCH($BK10,Biegeabzug!$A$4:$A$21,0),MATCH(90,Biegeabzug!$A$4:$H$4,1)),"")</f>
        <v/>
      </c>
      <c r="BM10" s="38" t="b">
        <f t="shared" si="16"/>
        <v>1</v>
      </c>
    </row>
    <row r="11" spans="1:65">
      <c r="A11" s="30"/>
      <c r="B11" s="30"/>
      <c r="C11" s="30"/>
      <c r="D11" s="30"/>
      <c r="E11" s="65" t="s">
        <v>43</v>
      </c>
      <c r="F11" s="48" t="str">
        <f>IF(ISBLANK(D11),"",IF(E11="ja",[2]Übersicht!$C$7,"keine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44</v>
      </c>
      <c r="W11" s="101"/>
      <c r="Y11" s="32">
        <f t="shared" si="0"/>
        <v>0</v>
      </c>
      <c r="Z11" s="32">
        <f t="shared" si="1"/>
        <v>0</v>
      </c>
      <c r="AA11" s="43" t="str">
        <f t="shared" si="2"/>
        <v/>
      </c>
      <c r="AB11" s="43" t="e" vm="12">
        <f t="shared" si="3"/>
        <v>#VALUE!</v>
      </c>
      <c r="AC11" s="32">
        <f t="shared" si="4"/>
        <v>0</v>
      </c>
      <c r="AD11" s="32">
        <f t="shared" si="5"/>
        <v>0</v>
      </c>
      <c r="AE11" s="33" t="s">
        <v>143</v>
      </c>
      <c r="AF11" s="32" t="str">
        <f t="shared" si="6"/>
        <v/>
      </c>
      <c r="AG11" s="32">
        <f t="shared" si="7"/>
        <v>0</v>
      </c>
      <c r="AH11" s="32" t="e">
        <f t="shared" si="11"/>
        <v>#VALUE!</v>
      </c>
      <c r="AI11" s="32">
        <v>90</v>
      </c>
      <c r="AJ11" s="32"/>
      <c r="AK11" s="32"/>
      <c r="AL11" s="32"/>
      <c r="AM11" s="32"/>
      <c r="AN11" s="32">
        <v>4</v>
      </c>
      <c r="AO11" s="32">
        <v>1</v>
      </c>
      <c r="AP11" s="32">
        <v>0</v>
      </c>
      <c r="AQ11" s="32">
        <f t="shared" si="12"/>
        <v>0</v>
      </c>
      <c r="AR11" s="32">
        <f t="shared" si="13"/>
        <v>0</v>
      </c>
      <c r="AS11" s="32">
        <f t="shared" si="8"/>
        <v>0</v>
      </c>
      <c r="AT11" s="32">
        <f t="shared" si="9"/>
        <v>0</v>
      </c>
      <c r="AU11" s="32" t="str">
        <f t="shared" si="10"/>
        <v>keine</v>
      </c>
      <c r="AV11" s="32"/>
      <c r="AW11" s="32" t="b">
        <f t="shared" si="14"/>
        <v>0</v>
      </c>
      <c r="AX11" s="38"/>
      <c r="AY11" s="38"/>
      <c r="AZ11" s="38"/>
      <c r="BA11" s="38" t="b">
        <f t="shared" si="15"/>
        <v>1</v>
      </c>
      <c r="BB11" s="38"/>
      <c r="BC11" s="38"/>
      <c r="BD11" s="38"/>
      <c r="BE11" s="38"/>
      <c r="BF11" s="38"/>
      <c r="BG11" s="38"/>
      <c r="BH11" s="38"/>
      <c r="BI11" s="38"/>
      <c r="BJ11" s="38" t="str">
        <f>IFERROR(INDEX(Preisfaktoren!$B$22:$C$44,MATCH(D11,Preisfaktoren!$B$22:$B$44,0),2),"")</f>
        <v/>
      </c>
      <c r="BK11" s="38" t="str">
        <f>IFERROR(INDEX(Preisfaktoren!$B$22:$F$44,MATCH(D11,Preisfaktoren!$B$22:$B$44,0),5),"")</f>
        <v/>
      </c>
      <c r="BL11" s="38" t="str">
        <f>IFERROR(INDEX(Biegeabzug!$A$4:$H$21,MATCH($BK11,Biegeabzug!$A$4:$A$21,0),MATCH(90,Biegeabzug!$A$4:$H$4,1)),"")</f>
        <v/>
      </c>
      <c r="BM11" s="38" t="b">
        <f t="shared" si="16"/>
        <v>1</v>
      </c>
    </row>
    <row r="12" spans="1:65">
      <c r="A12" s="30"/>
      <c r="B12" s="30"/>
      <c r="C12" s="30"/>
      <c r="D12" s="30"/>
      <c r="E12" s="65" t="s">
        <v>43</v>
      </c>
      <c r="F12" s="48" t="str">
        <f>IF(ISBLANK(D12),"",IF(E12="ja",[2]Übersicht!$C$7,"keine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44</v>
      </c>
      <c r="W12" s="101"/>
      <c r="Y12" s="32">
        <f t="shared" si="0"/>
        <v>0</v>
      </c>
      <c r="Z12" s="32">
        <f t="shared" si="1"/>
        <v>0</v>
      </c>
      <c r="AA12" s="43" t="str">
        <f t="shared" si="2"/>
        <v/>
      </c>
      <c r="AB12" s="43" t="e" vm="12">
        <f t="shared" si="3"/>
        <v>#VALUE!</v>
      </c>
      <c r="AC12" s="32">
        <f t="shared" si="4"/>
        <v>0</v>
      </c>
      <c r="AD12" s="32">
        <f t="shared" si="5"/>
        <v>0</v>
      </c>
      <c r="AE12" s="33" t="s">
        <v>143</v>
      </c>
      <c r="AF12" s="32" t="str">
        <f t="shared" si="6"/>
        <v/>
      </c>
      <c r="AG12" s="32">
        <f t="shared" si="7"/>
        <v>0</v>
      </c>
      <c r="AH12" s="32" t="e">
        <f t="shared" si="11"/>
        <v>#VALUE!</v>
      </c>
      <c r="AI12" s="32">
        <v>90</v>
      </c>
      <c r="AJ12" s="32"/>
      <c r="AK12" s="32"/>
      <c r="AL12" s="32"/>
      <c r="AM12" s="32"/>
      <c r="AN12" s="32">
        <v>4</v>
      </c>
      <c r="AO12" s="32">
        <v>1</v>
      </c>
      <c r="AP12" s="32">
        <v>0</v>
      </c>
      <c r="AQ12" s="32">
        <f t="shared" si="12"/>
        <v>0</v>
      </c>
      <c r="AR12" s="32">
        <f t="shared" si="13"/>
        <v>0</v>
      </c>
      <c r="AS12" s="32">
        <f t="shared" si="8"/>
        <v>0</v>
      </c>
      <c r="AT12" s="32">
        <f t="shared" si="9"/>
        <v>0</v>
      </c>
      <c r="AU12" s="32" t="str">
        <f t="shared" si="10"/>
        <v>keine</v>
      </c>
      <c r="AV12" s="32"/>
      <c r="AW12" s="32" t="b">
        <f t="shared" si="14"/>
        <v>0</v>
      </c>
      <c r="AX12" s="38"/>
      <c r="AY12" s="38"/>
      <c r="AZ12" s="38"/>
      <c r="BA12" s="38" t="b">
        <f t="shared" si="15"/>
        <v>1</v>
      </c>
      <c r="BB12" s="38"/>
      <c r="BC12" s="38"/>
      <c r="BD12" s="38"/>
      <c r="BE12" s="38"/>
      <c r="BF12" s="38"/>
      <c r="BG12" s="38"/>
      <c r="BH12" s="38"/>
      <c r="BI12" s="38"/>
      <c r="BJ12" s="38" t="str">
        <f>IFERROR(INDEX(Preisfaktoren!$B$22:$C$44,MATCH(D12,Preisfaktoren!$B$22:$B$44,0),2),"")</f>
        <v/>
      </c>
      <c r="BK12" s="38" t="str">
        <f>IFERROR(INDEX(Preisfaktoren!$B$22:$F$44,MATCH(D12,Preisfaktoren!$B$22:$B$44,0),5),"")</f>
        <v/>
      </c>
      <c r="BL12" s="38" t="str">
        <f>IFERROR(INDEX(Biegeabzug!$A$4:$H$21,MATCH($BK12,Biegeabzug!$A$4:$A$21,0),MATCH(90,Biegeabzug!$A$4:$H$4,1)),"")</f>
        <v/>
      </c>
      <c r="BM12" s="38" t="b">
        <f t="shared" si="16"/>
        <v>1</v>
      </c>
    </row>
    <row r="13" spans="1:65">
      <c r="A13" s="30"/>
      <c r="B13" s="30"/>
      <c r="C13" s="30"/>
      <c r="D13" s="30"/>
      <c r="E13" s="65" t="s">
        <v>43</v>
      </c>
      <c r="F13" s="48" t="str">
        <f>IF(ISBLANK(D13),"",IF(E13="ja",[2]Übersicht!$C$7,"keine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44</v>
      </c>
      <c r="W13" s="101"/>
      <c r="Y13" s="32">
        <f t="shared" si="0"/>
        <v>0</v>
      </c>
      <c r="Z13" s="32">
        <f t="shared" si="1"/>
        <v>0</v>
      </c>
      <c r="AA13" s="43" t="str">
        <f t="shared" si="2"/>
        <v/>
      </c>
      <c r="AB13" s="43" t="e" vm="12">
        <f t="shared" si="3"/>
        <v>#VALUE!</v>
      </c>
      <c r="AC13" s="32">
        <f t="shared" si="4"/>
        <v>0</v>
      </c>
      <c r="AD13" s="32">
        <f t="shared" si="5"/>
        <v>0</v>
      </c>
      <c r="AE13" s="33" t="s">
        <v>143</v>
      </c>
      <c r="AF13" s="32" t="str">
        <f t="shared" si="6"/>
        <v/>
      </c>
      <c r="AG13" s="32">
        <f t="shared" si="7"/>
        <v>0</v>
      </c>
      <c r="AH13" s="32" t="e">
        <f t="shared" si="11"/>
        <v>#VALUE!</v>
      </c>
      <c r="AI13" s="32">
        <v>90</v>
      </c>
      <c r="AJ13" s="32"/>
      <c r="AK13" s="32"/>
      <c r="AL13" s="32"/>
      <c r="AM13" s="32"/>
      <c r="AN13" s="32">
        <v>4</v>
      </c>
      <c r="AO13" s="32">
        <v>1</v>
      </c>
      <c r="AP13" s="32">
        <v>0</v>
      </c>
      <c r="AQ13" s="32">
        <f t="shared" si="12"/>
        <v>0</v>
      </c>
      <c r="AR13" s="32">
        <f t="shared" si="13"/>
        <v>0</v>
      </c>
      <c r="AS13" s="32">
        <f t="shared" si="8"/>
        <v>0</v>
      </c>
      <c r="AT13" s="32">
        <f t="shared" si="9"/>
        <v>0</v>
      </c>
      <c r="AU13" s="32" t="str">
        <f t="shared" si="10"/>
        <v>keine</v>
      </c>
      <c r="AV13" s="32"/>
      <c r="AW13" s="32" t="b">
        <f t="shared" si="14"/>
        <v>0</v>
      </c>
      <c r="AX13" s="38"/>
      <c r="AY13" s="38"/>
      <c r="AZ13" s="38"/>
      <c r="BA13" s="38" t="b">
        <f t="shared" si="15"/>
        <v>1</v>
      </c>
      <c r="BB13" s="38"/>
      <c r="BC13" s="38"/>
      <c r="BD13" s="38"/>
      <c r="BE13" s="38"/>
      <c r="BF13" s="38"/>
      <c r="BG13" s="38"/>
      <c r="BH13" s="38"/>
      <c r="BI13" s="38"/>
      <c r="BJ13" s="38" t="str">
        <f>IFERROR(INDEX(Preisfaktoren!$B$22:$C$44,MATCH(D13,Preisfaktoren!$B$22:$B$44,0),2),"")</f>
        <v/>
      </c>
      <c r="BK13" s="38" t="str">
        <f>IFERROR(INDEX(Preisfaktoren!$B$22:$F$44,MATCH(D13,Preisfaktoren!$B$22:$B$44,0),5),"")</f>
        <v/>
      </c>
      <c r="BL13" s="38" t="str">
        <f>IFERROR(INDEX(Biegeabzug!$A$4:$H$21,MATCH($BK13,Biegeabzug!$A$4:$A$21,0),MATCH(90,Biegeabzug!$A$4:$H$4,1)),"")</f>
        <v/>
      </c>
      <c r="BM13" s="38" t="b">
        <f t="shared" si="16"/>
        <v>1</v>
      </c>
    </row>
    <row r="14" spans="1:65">
      <c r="A14" s="30"/>
      <c r="B14" s="30"/>
      <c r="C14" s="30"/>
      <c r="D14" s="30"/>
      <c r="E14" s="65" t="s">
        <v>43</v>
      </c>
      <c r="F14" s="48" t="str">
        <f>IF(ISBLANK(D14),"",IF(E14="ja",[2]Übersicht!$C$7,"keine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44</v>
      </c>
      <c r="W14" s="101"/>
      <c r="Y14" s="32">
        <f t="shared" si="0"/>
        <v>0</v>
      </c>
      <c r="Z14" s="32">
        <f t="shared" si="1"/>
        <v>0</v>
      </c>
      <c r="AA14" s="43" t="str">
        <f t="shared" si="2"/>
        <v/>
      </c>
      <c r="AB14" s="43" t="e" vm="12">
        <f t="shared" si="3"/>
        <v>#VALUE!</v>
      </c>
      <c r="AC14" s="32">
        <f t="shared" si="4"/>
        <v>0</v>
      </c>
      <c r="AD14" s="32">
        <f t="shared" si="5"/>
        <v>0</v>
      </c>
      <c r="AE14" s="33" t="s">
        <v>143</v>
      </c>
      <c r="AF14" s="32" t="str">
        <f t="shared" si="6"/>
        <v/>
      </c>
      <c r="AG14" s="32">
        <f t="shared" si="7"/>
        <v>0</v>
      </c>
      <c r="AH14" s="32" t="e">
        <f t="shared" si="11"/>
        <v>#VALUE!</v>
      </c>
      <c r="AI14" s="32">
        <v>90</v>
      </c>
      <c r="AJ14" s="32"/>
      <c r="AK14" s="32"/>
      <c r="AL14" s="32"/>
      <c r="AM14" s="32"/>
      <c r="AN14" s="32">
        <v>4</v>
      </c>
      <c r="AO14" s="32">
        <v>1</v>
      </c>
      <c r="AP14" s="32">
        <v>0</v>
      </c>
      <c r="AQ14" s="32">
        <f t="shared" si="12"/>
        <v>0</v>
      </c>
      <c r="AR14" s="32">
        <f t="shared" si="13"/>
        <v>0</v>
      </c>
      <c r="AS14" s="32">
        <f t="shared" si="8"/>
        <v>0</v>
      </c>
      <c r="AT14" s="32">
        <f t="shared" si="9"/>
        <v>0</v>
      </c>
      <c r="AU14" s="32" t="str">
        <f t="shared" si="10"/>
        <v>keine</v>
      </c>
      <c r="AV14" s="32"/>
      <c r="AW14" s="32" t="b">
        <f t="shared" si="14"/>
        <v>0</v>
      </c>
      <c r="AX14" s="38"/>
      <c r="AY14" s="38"/>
      <c r="AZ14" s="38"/>
      <c r="BA14" s="38" t="b">
        <f t="shared" si="15"/>
        <v>1</v>
      </c>
      <c r="BB14" s="38"/>
      <c r="BC14" s="38"/>
      <c r="BD14" s="38"/>
      <c r="BE14" s="38"/>
      <c r="BF14" s="38"/>
      <c r="BG14" s="38"/>
      <c r="BH14" s="38"/>
      <c r="BI14" s="38"/>
      <c r="BJ14" s="38" t="str">
        <f>IFERROR(INDEX(Preisfaktoren!$B$22:$C$44,MATCH(D14,Preisfaktoren!$B$22:$B$44,0),2),"")</f>
        <v/>
      </c>
      <c r="BK14" s="38" t="str">
        <f>IFERROR(INDEX(Preisfaktoren!$B$22:$F$44,MATCH(D14,Preisfaktoren!$B$22:$B$44,0),5),"")</f>
        <v/>
      </c>
      <c r="BL14" s="38" t="str">
        <f>IFERROR(INDEX(Biegeabzug!$A$4:$H$21,MATCH($BK14,Biegeabzug!$A$4:$A$21,0),MATCH(90,Biegeabzug!$A$4:$H$4,1)),"")</f>
        <v/>
      </c>
      <c r="BM14" s="38" t="b">
        <f t="shared" si="16"/>
        <v>1</v>
      </c>
    </row>
    <row r="15" spans="1:65">
      <c r="A15" s="30"/>
      <c r="B15" s="30"/>
      <c r="C15" s="30"/>
      <c r="D15" s="30"/>
      <c r="E15" s="65" t="s">
        <v>43</v>
      </c>
      <c r="F15" s="48" t="str">
        <f>IF(ISBLANK(D15),"",IF(E15="ja",[2]Übersicht!$C$7,"keine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44</v>
      </c>
      <c r="W15" s="101"/>
      <c r="Y15" s="32">
        <f t="shared" si="0"/>
        <v>0</v>
      </c>
      <c r="Z15" s="32">
        <f t="shared" si="1"/>
        <v>0</v>
      </c>
      <c r="AA15" s="43" t="str">
        <f t="shared" si="2"/>
        <v/>
      </c>
      <c r="AB15" s="43" t="e" vm="12">
        <f t="shared" si="3"/>
        <v>#VALUE!</v>
      </c>
      <c r="AC15" s="32">
        <f t="shared" si="4"/>
        <v>0</v>
      </c>
      <c r="AD15" s="32">
        <f t="shared" si="5"/>
        <v>0</v>
      </c>
      <c r="AE15" s="33" t="s">
        <v>143</v>
      </c>
      <c r="AF15" s="32" t="str">
        <f t="shared" si="6"/>
        <v/>
      </c>
      <c r="AG15" s="32">
        <f t="shared" si="7"/>
        <v>0</v>
      </c>
      <c r="AH15" s="32" t="e">
        <f t="shared" si="11"/>
        <v>#VALUE!</v>
      </c>
      <c r="AI15" s="32">
        <v>90</v>
      </c>
      <c r="AJ15" s="32"/>
      <c r="AK15" s="32"/>
      <c r="AL15" s="32"/>
      <c r="AM15" s="32"/>
      <c r="AN15" s="32">
        <v>4</v>
      </c>
      <c r="AO15" s="32">
        <v>1</v>
      </c>
      <c r="AP15" s="32">
        <v>0</v>
      </c>
      <c r="AQ15" s="32">
        <f t="shared" si="12"/>
        <v>0</v>
      </c>
      <c r="AR15" s="32">
        <f t="shared" si="13"/>
        <v>0</v>
      </c>
      <c r="AS15" s="32">
        <f t="shared" si="8"/>
        <v>0</v>
      </c>
      <c r="AT15" s="32">
        <f t="shared" si="9"/>
        <v>0</v>
      </c>
      <c r="AU15" s="32" t="str">
        <f t="shared" si="10"/>
        <v>keine</v>
      </c>
      <c r="AV15" s="32"/>
      <c r="AW15" s="32" t="b">
        <f t="shared" si="14"/>
        <v>0</v>
      </c>
      <c r="AX15" s="38"/>
      <c r="AY15" s="38"/>
      <c r="AZ15" s="38"/>
      <c r="BA15" s="38" t="b">
        <f t="shared" si="15"/>
        <v>1</v>
      </c>
      <c r="BB15" s="38"/>
      <c r="BC15" s="38"/>
      <c r="BD15" s="38"/>
      <c r="BE15" s="38"/>
      <c r="BF15" s="38"/>
      <c r="BG15" s="38"/>
      <c r="BH15" s="38"/>
      <c r="BI15" s="38"/>
      <c r="BJ15" s="38" t="str">
        <f>IFERROR(INDEX(Preisfaktoren!$B$22:$C$44,MATCH(D15,Preisfaktoren!$B$22:$B$44,0),2),"")</f>
        <v/>
      </c>
      <c r="BK15" s="38" t="str">
        <f>IFERROR(INDEX(Preisfaktoren!$B$22:$F$44,MATCH(D15,Preisfaktoren!$B$22:$B$44,0),5),"")</f>
        <v/>
      </c>
      <c r="BL15" s="38" t="str">
        <f>IFERROR(INDEX(Biegeabzug!$A$4:$H$21,MATCH($BK15,Biegeabzug!$A$4:$A$21,0),MATCH(90,Biegeabzug!$A$4:$H$4,1)),"")</f>
        <v/>
      </c>
      <c r="BM15" s="38" t="b">
        <f t="shared" si="16"/>
        <v>1</v>
      </c>
    </row>
    <row r="16" spans="1:65">
      <c r="A16" s="30"/>
      <c r="B16" s="30"/>
      <c r="C16" s="30"/>
      <c r="D16" s="30"/>
      <c r="E16" s="65" t="s">
        <v>43</v>
      </c>
      <c r="F16" s="48" t="str">
        <f>IF(ISBLANK(D16),"",IF(E16="ja",[2]Übersicht!$C$7,"keine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44</v>
      </c>
      <c r="W16" s="101"/>
      <c r="Y16" s="32">
        <f t="shared" si="0"/>
        <v>0</v>
      </c>
      <c r="Z16" s="32">
        <f t="shared" si="1"/>
        <v>0</v>
      </c>
      <c r="AA16" s="43" t="str">
        <f t="shared" si="2"/>
        <v/>
      </c>
      <c r="AB16" s="43" t="e" vm="12">
        <f t="shared" si="3"/>
        <v>#VALUE!</v>
      </c>
      <c r="AC16" s="32">
        <f t="shared" si="4"/>
        <v>0</v>
      </c>
      <c r="AD16" s="32">
        <f t="shared" si="5"/>
        <v>0</v>
      </c>
      <c r="AE16" s="33" t="s">
        <v>143</v>
      </c>
      <c r="AF16" s="32" t="str">
        <f t="shared" si="6"/>
        <v/>
      </c>
      <c r="AG16" s="32">
        <f t="shared" si="7"/>
        <v>0</v>
      </c>
      <c r="AH16" s="32" t="e">
        <f t="shared" si="11"/>
        <v>#VALUE!</v>
      </c>
      <c r="AI16" s="32">
        <v>90</v>
      </c>
      <c r="AJ16" s="32"/>
      <c r="AK16" s="32"/>
      <c r="AL16" s="32"/>
      <c r="AM16" s="32"/>
      <c r="AN16" s="32">
        <v>4</v>
      </c>
      <c r="AO16" s="32">
        <v>1</v>
      </c>
      <c r="AP16" s="32">
        <v>0</v>
      </c>
      <c r="AQ16" s="32">
        <f t="shared" si="12"/>
        <v>0</v>
      </c>
      <c r="AR16" s="32">
        <f t="shared" si="13"/>
        <v>0</v>
      </c>
      <c r="AS16" s="32">
        <f t="shared" si="8"/>
        <v>0</v>
      </c>
      <c r="AT16" s="32">
        <f t="shared" si="9"/>
        <v>0</v>
      </c>
      <c r="AU16" s="32" t="str">
        <f t="shared" si="10"/>
        <v>keine</v>
      </c>
      <c r="AV16" s="32"/>
      <c r="AW16" s="32" t="b">
        <f t="shared" si="14"/>
        <v>0</v>
      </c>
      <c r="AX16" s="38"/>
      <c r="AY16" s="38"/>
      <c r="AZ16" s="38"/>
      <c r="BA16" s="38" t="b">
        <f t="shared" si="15"/>
        <v>1</v>
      </c>
      <c r="BB16" s="38"/>
      <c r="BC16" s="38"/>
      <c r="BD16" s="38"/>
      <c r="BE16" s="38"/>
      <c r="BF16" s="38"/>
      <c r="BG16" s="38"/>
      <c r="BH16" s="38"/>
      <c r="BI16" s="38"/>
      <c r="BJ16" s="38" t="str">
        <f>IFERROR(INDEX(Preisfaktoren!$B$22:$C$44,MATCH(D16,Preisfaktoren!$B$22:$B$44,0),2),"")</f>
        <v/>
      </c>
      <c r="BK16" s="38" t="str">
        <f>IFERROR(INDEX(Preisfaktoren!$B$22:$F$44,MATCH(D16,Preisfaktoren!$B$22:$B$44,0),5),"")</f>
        <v/>
      </c>
      <c r="BL16" s="38" t="str">
        <f>IFERROR(INDEX(Biegeabzug!$A$4:$H$21,MATCH($BK16,Biegeabzug!$A$4:$A$21,0),MATCH(90,Biegeabzug!$A$4:$H$4,1)),"")</f>
        <v/>
      </c>
      <c r="BM16" s="38" t="b">
        <f t="shared" si="16"/>
        <v>1</v>
      </c>
    </row>
    <row r="17" spans="1:65">
      <c r="A17" s="30"/>
      <c r="B17" s="30"/>
      <c r="C17" s="30"/>
      <c r="D17" s="30"/>
      <c r="E17" s="65" t="s">
        <v>43</v>
      </c>
      <c r="F17" s="48" t="str">
        <f>IF(ISBLANK(D17),"",IF(E17="ja",[2]Übersicht!$C$7,"keine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44</v>
      </c>
      <c r="W17" s="101"/>
      <c r="Y17" s="32">
        <f t="shared" si="0"/>
        <v>0</v>
      </c>
      <c r="Z17" s="32">
        <f t="shared" si="1"/>
        <v>0</v>
      </c>
      <c r="AA17" s="43" t="str">
        <f t="shared" si="2"/>
        <v/>
      </c>
      <c r="AB17" s="43" t="e" vm="12">
        <f t="shared" si="3"/>
        <v>#VALUE!</v>
      </c>
      <c r="AC17" s="32">
        <f t="shared" si="4"/>
        <v>0</v>
      </c>
      <c r="AD17" s="32">
        <f t="shared" si="5"/>
        <v>0</v>
      </c>
      <c r="AE17" s="33" t="s">
        <v>143</v>
      </c>
      <c r="AF17" s="32" t="str">
        <f t="shared" si="6"/>
        <v/>
      </c>
      <c r="AG17" s="32">
        <f t="shared" si="7"/>
        <v>0</v>
      </c>
      <c r="AH17" s="32" t="e">
        <f t="shared" si="11"/>
        <v>#VALUE!</v>
      </c>
      <c r="AI17" s="32">
        <v>90</v>
      </c>
      <c r="AJ17" s="32"/>
      <c r="AK17" s="32"/>
      <c r="AL17" s="32"/>
      <c r="AM17" s="32"/>
      <c r="AN17" s="32">
        <v>4</v>
      </c>
      <c r="AO17" s="32">
        <v>1</v>
      </c>
      <c r="AP17" s="32">
        <v>0</v>
      </c>
      <c r="AQ17" s="32">
        <f t="shared" si="12"/>
        <v>0</v>
      </c>
      <c r="AR17" s="32">
        <f t="shared" si="13"/>
        <v>0</v>
      </c>
      <c r="AS17" s="32">
        <f t="shared" si="8"/>
        <v>0</v>
      </c>
      <c r="AT17" s="32">
        <f t="shared" si="9"/>
        <v>0</v>
      </c>
      <c r="AU17" s="32" t="str">
        <f t="shared" si="10"/>
        <v>keine</v>
      </c>
      <c r="AV17" s="32"/>
      <c r="AW17" s="32" t="b">
        <f t="shared" si="14"/>
        <v>0</v>
      </c>
      <c r="AX17" s="38"/>
      <c r="AY17" s="38"/>
      <c r="AZ17" s="38"/>
      <c r="BA17" s="38" t="b">
        <f t="shared" si="15"/>
        <v>1</v>
      </c>
      <c r="BB17" s="38"/>
      <c r="BC17" s="38"/>
      <c r="BD17" s="38"/>
      <c r="BE17" s="38"/>
      <c r="BF17" s="38"/>
      <c r="BG17" s="38"/>
      <c r="BH17" s="38"/>
      <c r="BI17" s="38"/>
      <c r="BJ17" s="38" t="str">
        <f>IFERROR(INDEX(Preisfaktoren!$B$22:$C$44,MATCH(D17,Preisfaktoren!$B$22:$B$44,0),2),"")</f>
        <v/>
      </c>
      <c r="BK17" s="38" t="str">
        <f>IFERROR(INDEX(Preisfaktoren!$B$22:$F$44,MATCH(D17,Preisfaktoren!$B$22:$B$44,0),5),"")</f>
        <v/>
      </c>
      <c r="BL17" s="38" t="str">
        <f>IFERROR(INDEX(Biegeabzug!$A$4:$H$21,MATCH($BK17,Biegeabzug!$A$4:$A$21,0),MATCH(90,Biegeabzug!$A$4:$H$4,1)),"")</f>
        <v/>
      </c>
      <c r="BM17" s="38" t="b">
        <f t="shared" si="16"/>
        <v>1</v>
      </c>
    </row>
    <row r="18" spans="1:65">
      <c r="A18" s="30"/>
      <c r="B18" s="30"/>
      <c r="C18" s="30"/>
      <c r="D18" s="30"/>
      <c r="E18" s="65" t="s">
        <v>43</v>
      </c>
      <c r="F18" s="48" t="str">
        <f>IF(ISBLANK(D18),"",IF(E18="ja",[2]Übersicht!$C$7,"keine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44</v>
      </c>
      <c r="W18" s="101"/>
      <c r="Y18" s="32">
        <f t="shared" si="0"/>
        <v>0</v>
      </c>
      <c r="Z18" s="32">
        <f t="shared" si="1"/>
        <v>0</v>
      </c>
      <c r="AA18" s="43" t="str">
        <f t="shared" si="2"/>
        <v/>
      </c>
      <c r="AB18" s="43" t="e" vm="12">
        <f t="shared" si="3"/>
        <v>#VALUE!</v>
      </c>
      <c r="AC18" s="32">
        <f t="shared" si="4"/>
        <v>0</v>
      </c>
      <c r="AD18" s="32">
        <f t="shared" si="5"/>
        <v>0</v>
      </c>
      <c r="AE18" s="33" t="s">
        <v>143</v>
      </c>
      <c r="AF18" s="32" t="str">
        <f t="shared" si="6"/>
        <v/>
      </c>
      <c r="AG18" s="32">
        <f t="shared" si="7"/>
        <v>0</v>
      </c>
      <c r="AH18" s="32" t="e">
        <f t="shared" si="11"/>
        <v>#VALUE!</v>
      </c>
      <c r="AI18" s="32">
        <v>90</v>
      </c>
      <c r="AJ18" s="32"/>
      <c r="AK18" s="32"/>
      <c r="AL18" s="32"/>
      <c r="AM18" s="32"/>
      <c r="AN18" s="32">
        <v>4</v>
      </c>
      <c r="AO18" s="32">
        <v>1</v>
      </c>
      <c r="AP18" s="32">
        <v>0</v>
      </c>
      <c r="AQ18" s="32">
        <f t="shared" si="12"/>
        <v>0</v>
      </c>
      <c r="AR18" s="32">
        <f t="shared" si="13"/>
        <v>0</v>
      </c>
      <c r="AS18" s="32">
        <f t="shared" si="8"/>
        <v>0</v>
      </c>
      <c r="AT18" s="32">
        <f t="shared" si="9"/>
        <v>0</v>
      </c>
      <c r="AU18" s="32" t="str">
        <f t="shared" si="10"/>
        <v>keine</v>
      </c>
      <c r="AV18" s="32"/>
      <c r="AW18" s="32" t="b">
        <f t="shared" si="14"/>
        <v>0</v>
      </c>
      <c r="AX18" s="38"/>
      <c r="AY18" s="38"/>
      <c r="AZ18" s="38"/>
      <c r="BA18" s="38" t="b">
        <f t="shared" si="15"/>
        <v>1</v>
      </c>
      <c r="BB18" s="38"/>
      <c r="BC18" s="38"/>
      <c r="BD18" s="38"/>
      <c r="BE18" s="38"/>
      <c r="BF18" s="38"/>
      <c r="BG18" s="38"/>
      <c r="BH18" s="38"/>
      <c r="BI18" s="38"/>
      <c r="BJ18" s="38" t="str">
        <f>IFERROR(INDEX(Preisfaktoren!$B$22:$C$44,MATCH(D18,Preisfaktoren!$B$22:$B$44,0),2),"")</f>
        <v/>
      </c>
      <c r="BK18" s="38" t="str">
        <f>IFERROR(INDEX(Preisfaktoren!$B$22:$F$44,MATCH(D18,Preisfaktoren!$B$22:$B$44,0),5),"")</f>
        <v/>
      </c>
      <c r="BL18" s="38" t="str">
        <f>IFERROR(INDEX(Biegeabzug!$A$4:$H$21,MATCH($BK18,Biegeabzug!$A$4:$A$21,0),MATCH(90,Biegeabzug!$A$4:$H$4,1)),"")</f>
        <v/>
      </c>
      <c r="BM18" s="38" t="b">
        <f t="shared" si="16"/>
        <v>1</v>
      </c>
    </row>
    <row r="19" spans="1:65">
      <c r="A19" s="30"/>
      <c r="B19" s="30"/>
      <c r="C19" s="30"/>
      <c r="D19" s="30"/>
      <c r="E19" s="65" t="s">
        <v>43</v>
      </c>
      <c r="F19" s="48" t="str">
        <f>IF(ISBLANK(D19),"",IF(E19="ja",[2]Übersicht!$C$7,"keine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44</v>
      </c>
      <c r="W19" s="101"/>
      <c r="Y19" s="32">
        <f t="shared" si="0"/>
        <v>0</v>
      </c>
      <c r="Z19" s="32">
        <f t="shared" si="1"/>
        <v>0</v>
      </c>
      <c r="AA19" s="43" t="str">
        <f t="shared" si="2"/>
        <v/>
      </c>
      <c r="AB19" s="43" t="e" vm="12">
        <f t="shared" si="3"/>
        <v>#VALUE!</v>
      </c>
      <c r="AC19" s="32">
        <f t="shared" si="4"/>
        <v>0</v>
      </c>
      <c r="AD19" s="32">
        <f t="shared" si="5"/>
        <v>0</v>
      </c>
      <c r="AE19" s="33" t="s">
        <v>143</v>
      </c>
      <c r="AF19" s="32" t="str">
        <f t="shared" si="6"/>
        <v/>
      </c>
      <c r="AG19" s="32">
        <f t="shared" si="7"/>
        <v>0</v>
      </c>
      <c r="AH19" s="32" t="e">
        <f t="shared" si="11"/>
        <v>#VALUE!</v>
      </c>
      <c r="AI19" s="32">
        <v>90</v>
      </c>
      <c r="AJ19" s="32"/>
      <c r="AK19" s="32"/>
      <c r="AL19" s="32"/>
      <c r="AM19" s="32"/>
      <c r="AN19" s="32">
        <v>4</v>
      </c>
      <c r="AO19" s="32">
        <v>1</v>
      </c>
      <c r="AP19" s="32">
        <v>0</v>
      </c>
      <c r="AQ19" s="32">
        <f t="shared" si="12"/>
        <v>0</v>
      </c>
      <c r="AR19" s="32">
        <f t="shared" si="13"/>
        <v>0</v>
      </c>
      <c r="AS19" s="32">
        <f t="shared" si="8"/>
        <v>0</v>
      </c>
      <c r="AT19" s="32">
        <f t="shared" si="9"/>
        <v>0</v>
      </c>
      <c r="AU19" s="32" t="str">
        <f t="shared" si="10"/>
        <v>keine</v>
      </c>
      <c r="AV19" s="32"/>
      <c r="AW19" s="32" t="b">
        <f t="shared" si="14"/>
        <v>0</v>
      </c>
      <c r="AX19" s="38"/>
      <c r="AY19" s="38"/>
      <c r="AZ19" s="38"/>
      <c r="BA19" s="38" t="b">
        <f t="shared" si="15"/>
        <v>1</v>
      </c>
      <c r="BB19" s="38"/>
      <c r="BC19" s="38"/>
      <c r="BD19" s="38"/>
      <c r="BE19" s="38"/>
      <c r="BF19" s="38"/>
      <c r="BG19" s="38"/>
      <c r="BH19" s="38"/>
      <c r="BI19" s="38"/>
      <c r="BJ19" s="38" t="str">
        <f>IFERROR(INDEX(Preisfaktoren!$B$22:$C$44,MATCH(D19,Preisfaktoren!$B$22:$B$44,0),2),"")</f>
        <v/>
      </c>
      <c r="BK19" s="38" t="str">
        <f>IFERROR(INDEX(Preisfaktoren!$B$22:$F$44,MATCH(D19,Preisfaktoren!$B$22:$B$44,0),5),"")</f>
        <v/>
      </c>
      <c r="BL19" s="38" t="str">
        <f>IFERROR(INDEX(Biegeabzug!$A$4:$H$21,MATCH($BK19,Biegeabzug!$A$4:$A$21,0),MATCH(90,Biegeabzug!$A$4:$H$4,1)),"")</f>
        <v/>
      </c>
      <c r="BM19" s="38" t="b">
        <f t="shared" si="16"/>
        <v>1</v>
      </c>
    </row>
    <row r="20" spans="1:65">
      <c r="A20" s="30"/>
      <c r="B20" s="30"/>
      <c r="C20" s="30"/>
      <c r="D20" s="30"/>
      <c r="E20" s="65" t="s">
        <v>43</v>
      </c>
      <c r="F20" s="48" t="str">
        <f>IF(ISBLANK(D20),"",IF(E20="ja",[2]Übersicht!$C$7,"keine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44</v>
      </c>
      <c r="W20" s="101"/>
      <c r="Y20" s="32">
        <f t="shared" si="0"/>
        <v>0</v>
      </c>
      <c r="Z20" s="32">
        <f t="shared" si="1"/>
        <v>0</v>
      </c>
      <c r="AA20" s="43" t="str">
        <f t="shared" si="2"/>
        <v/>
      </c>
      <c r="AB20" s="43" t="e" vm="12">
        <f t="shared" si="3"/>
        <v>#VALUE!</v>
      </c>
      <c r="AC20" s="32">
        <f t="shared" si="4"/>
        <v>0</v>
      </c>
      <c r="AD20" s="32">
        <f t="shared" si="5"/>
        <v>0</v>
      </c>
      <c r="AE20" s="33" t="s">
        <v>143</v>
      </c>
      <c r="AF20" s="32" t="str">
        <f t="shared" si="6"/>
        <v/>
      </c>
      <c r="AG20" s="32">
        <f t="shared" si="7"/>
        <v>0</v>
      </c>
      <c r="AH20" s="32" t="e">
        <f t="shared" si="11"/>
        <v>#VALUE!</v>
      </c>
      <c r="AI20" s="32">
        <v>90</v>
      </c>
      <c r="AJ20" s="32"/>
      <c r="AK20" s="32"/>
      <c r="AL20" s="32"/>
      <c r="AM20" s="32"/>
      <c r="AN20" s="32">
        <v>4</v>
      </c>
      <c r="AO20" s="32">
        <v>1</v>
      </c>
      <c r="AP20" s="32">
        <v>0</v>
      </c>
      <c r="AQ20" s="32">
        <f t="shared" si="12"/>
        <v>0</v>
      </c>
      <c r="AR20" s="32">
        <f t="shared" si="13"/>
        <v>0</v>
      </c>
      <c r="AS20" s="32">
        <f t="shared" si="8"/>
        <v>0</v>
      </c>
      <c r="AT20" s="32">
        <f t="shared" si="9"/>
        <v>0</v>
      </c>
      <c r="AU20" s="32" t="str">
        <f t="shared" si="10"/>
        <v>keine</v>
      </c>
      <c r="AV20" s="32"/>
      <c r="AW20" s="32" t="b">
        <f t="shared" si="14"/>
        <v>0</v>
      </c>
      <c r="AX20" s="38"/>
      <c r="AY20" s="38"/>
      <c r="AZ20" s="38"/>
      <c r="BA20" s="38" t="b">
        <f t="shared" si="15"/>
        <v>1</v>
      </c>
      <c r="BB20" s="38"/>
      <c r="BC20" s="38"/>
      <c r="BD20" s="38"/>
      <c r="BE20" s="38"/>
      <c r="BF20" s="38"/>
      <c r="BG20" s="38"/>
      <c r="BH20" s="38"/>
      <c r="BI20" s="38"/>
      <c r="BJ20" s="38" t="str">
        <f>IFERROR(INDEX(Preisfaktoren!$B$22:$C$44,MATCH(D20,Preisfaktoren!$B$22:$B$44,0),2),"")</f>
        <v/>
      </c>
      <c r="BK20" s="38" t="str">
        <f>IFERROR(INDEX(Preisfaktoren!$B$22:$F$44,MATCH(D20,Preisfaktoren!$B$22:$B$44,0),5),"")</f>
        <v/>
      </c>
      <c r="BL20" s="38" t="str">
        <f>IFERROR(INDEX(Biegeabzug!$A$4:$H$21,MATCH($BK20,Biegeabzug!$A$4:$A$21,0),MATCH(90,Biegeabzug!$A$4:$H$4,1)),"")</f>
        <v/>
      </c>
      <c r="BM20" s="38" t="b">
        <f t="shared" si="16"/>
        <v>1</v>
      </c>
    </row>
    <row r="21" spans="1:65">
      <c r="A21" s="30"/>
      <c r="B21" s="30"/>
      <c r="C21" s="30"/>
      <c r="D21" s="30"/>
      <c r="E21" s="65" t="s">
        <v>43</v>
      </c>
      <c r="F21" s="48" t="str">
        <f>IF(ISBLANK(D21),"",IF(E21="ja",[2]Übersicht!$C$7,"keine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44</v>
      </c>
      <c r="W21" s="101"/>
      <c r="Y21" s="32">
        <f t="shared" si="0"/>
        <v>0</v>
      </c>
      <c r="Z21" s="32">
        <f t="shared" si="1"/>
        <v>0</v>
      </c>
      <c r="AA21" s="43" t="str">
        <f t="shared" si="2"/>
        <v/>
      </c>
      <c r="AB21" s="43" t="e" vm="12">
        <f t="shared" si="3"/>
        <v>#VALUE!</v>
      </c>
      <c r="AC21" s="32">
        <f t="shared" si="4"/>
        <v>0</v>
      </c>
      <c r="AD21" s="32">
        <f t="shared" si="5"/>
        <v>0</v>
      </c>
      <c r="AE21" s="33" t="s">
        <v>143</v>
      </c>
      <c r="AF21" s="32" t="str">
        <f t="shared" si="6"/>
        <v/>
      </c>
      <c r="AG21" s="32">
        <f t="shared" si="7"/>
        <v>0</v>
      </c>
      <c r="AH21" s="32" t="e">
        <f t="shared" si="11"/>
        <v>#VALUE!</v>
      </c>
      <c r="AI21" s="32">
        <v>90</v>
      </c>
      <c r="AJ21" s="32"/>
      <c r="AK21" s="32"/>
      <c r="AL21" s="32"/>
      <c r="AM21" s="32"/>
      <c r="AN21" s="32">
        <v>4</v>
      </c>
      <c r="AO21" s="32">
        <v>1</v>
      </c>
      <c r="AP21" s="32">
        <v>0</v>
      </c>
      <c r="AQ21" s="32">
        <f t="shared" si="12"/>
        <v>0</v>
      </c>
      <c r="AR21" s="32">
        <f t="shared" si="13"/>
        <v>0</v>
      </c>
      <c r="AS21" s="32">
        <f t="shared" si="8"/>
        <v>0</v>
      </c>
      <c r="AT21" s="32">
        <f t="shared" si="9"/>
        <v>0</v>
      </c>
      <c r="AU21" s="32" t="str">
        <f t="shared" si="10"/>
        <v>keine</v>
      </c>
      <c r="AV21" s="32"/>
      <c r="AW21" s="32" t="b">
        <f t="shared" si="14"/>
        <v>0</v>
      </c>
      <c r="AX21" s="38"/>
      <c r="AY21" s="38"/>
      <c r="AZ21" s="38"/>
      <c r="BA21" s="38" t="b">
        <f t="shared" si="15"/>
        <v>1</v>
      </c>
      <c r="BB21" s="38"/>
      <c r="BC21" s="38"/>
      <c r="BD21" s="38"/>
      <c r="BE21" s="38"/>
      <c r="BF21" s="38"/>
      <c r="BG21" s="38"/>
      <c r="BH21" s="38"/>
      <c r="BI21" s="38"/>
      <c r="BJ21" s="38" t="str">
        <f>IFERROR(INDEX(Preisfaktoren!$B$22:$C$44,MATCH(D21,Preisfaktoren!$B$22:$B$44,0),2),"")</f>
        <v/>
      </c>
      <c r="BK21" s="38" t="str">
        <f>IFERROR(INDEX(Preisfaktoren!$B$22:$F$44,MATCH(D21,Preisfaktoren!$B$22:$B$44,0),5),"")</f>
        <v/>
      </c>
      <c r="BL21" s="38" t="str">
        <f>IFERROR(INDEX(Biegeabzug!$A$4:$H$21,MATCH($BK21,Biegeabzug!$A$4:$A$21,0),MATCH(90,Biegeabzug!$A$4:$H$4,1)),"")</f>
        <v/>
      </c>
      <c r="BM21" s="38" t="b">
        <f t="shared" si="16"/>
        <v>1</v>
      </c>
    </row>
    <row r="22" spans="1:65">
      <c r="A22" s="30"/>
      <c r="B22" s="30"/>
      <c r="C22" s="30"/>
      <c r="D22" s="30"/>
      <c r="E22" s="65" t="s">
        <v>43</v>
      </c>
      <c r="F22" s="48" t="str">
        <f>IF(ISBLANK(D22),"",IF(E22="ja",[2]Übersicht!$C$7,"keine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44</v>
      </c>
      <c r="W22" s="101"/>
      <c r="Y22" s="32">
        <f t="shared" si="0"/>
        <v>0</v>
      </c>
      <c r="Z22" s="32">
        <f t="shared" si="1"/>
        <v>0</v>
      </c>
      <c r="AA22" s="43" t="str">
        <f t="shared" si="2"/>
        <v/>
      </c>
      <c r="AB22" s="43" t="e" vm="12">
        <f t="shared" si="3"/>
        <v>#VALUE!</v>
      </c>
      <c r="AC22" s="32">
        <f t="shared" si="4"/>
        <v>0</v>
      </c>
      <c r="AD22" s="32">
        <f t="shared" si="5"/>
        <v>0</v>
      </c>
      <c r="AE22" s="33" t="s">
        <v>143</v>
      </c>
      <c r="AF22" s="32" t="str">
        <f t="shared" si="6"/>
        <v/>
      </c>
      <c r="AG22" s="32">
        <f t="shared" si="7"/>
        <v>0</v>
      </c>
      <c r="AH22" s="32" t="e">
        <f t="shared" si="11"/>
        <v>#VALUE!</v>
      </c>
      <c r="AI22" s="32">
        <v>90</v>
      </c>
      <c r="AJ22" s="32"/>
      <c r="AK22" s="32"/>
      <c r="AL22" s="32"/>
      <c r="AM22" s="32"/>
      <c r="AN22" s="32">
        <v>4</v>
      </c>
      <c r="AO22" s="32">
        <v>1</v>
      </c>
      <c r="AP22" s="32">
        <v>0</v>
      </c>
      <c r="AQ22" s="32">
        <f t="shared" si="12"/>
        <v>0</v>
      </c>
      <c r="AR22" s="32">
        <f t="shared" si="13"/>
        <v>0</v>
      </c>
      <c r="AS22" s="32">
        <f t="shared" si="8"/>
        <v>0</v>
      </c>
      <c r="AT22" s="32">
        <f t="shared" si="9"/>
        <v>0</v>
      </c>
      <c r="AU22" s="32" t="str">
        <f t="shared" si="10"/>
        <v>keine</v>
      </c>
      <c r="AV22" s="32"/>
      <c r="AW22" s="32" t="b">
        <f t="shared" si="14"/>
        <v>0</v>
      </c>
      <c r="AX22" s="38"/>
      <c r="AY22" s="38"/>
      <c r="AZ22" s="38"/>
      <c r="BA22" s="38" t="b">
        <f t="shared" si="15"/>
        <v>1</v>
      </c>
      <c r="BB22" s="38"/>
      <c r="BC22" s="38"/>
      <c r="BD22" s="38"/>
      <c r="BE22" s="38"/>
      <c r="BF22" s="38"/>
      <c r="BG22" s="38"/>
      <c r="BH22" s="38"/>
      <c r="BI22" s="38"/>
      <c r="BJ22" s="38" t="str">
        <f>IFERROR(INDEX(Preisfaktoren!$B$22:$C$44,MATCH(D22,Preisfaktoren!$B$22:$B$44,0),2),"")</f>
        <v/>
      </c>
      <c r="BK22" s="38" t="str">
        <f>IFERROR(INDEX(Preisfaktoren!$B$22:$F$44,MATCH(D22,Preisfaktoren!$B$22:$B$44,0),5),"")</f>
        <v/>
      </c>
      <c r="BL22" s="38" t="str">
        <f>IFERROR(INDEX(Biegeabzug!$A$4:$H$21,MATCH($BK22,Biegeabzug!$A$4:$A$21,0),MATCH(90,Biegeabzug!$A$4:$H$4,1)),"")</f>
        <v/>
      </c>
      <c r="BM22" s="38" t="b">
        <f t="shared" si="16"/>
        <v>1</v>
      </c>
    </row>
    <row r="23" spans="1:65">
      <c r="A23" s="30"/>
      <c r="B23" s="30"/>
      <c r="C23" s="30"/>
      <c r="D23" s="30"/>
      <c r="E23" s="65" t="s">
        <v>43</v>
      </c>
      <c r="F23" s="48" t="str">
        <f>IF(ISBLANK(D23),"",IF(E23="ja",[2]Übersicht!$C$7,"keine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44</v>
      </c>
      <c r="W23" s="101"/>
      <c r="Y23" s="32">
        <f t="shared" si="0"/>
        <v>0</v>
      </c>
      <c r="Z23" s="32">
        <f t="shared" si="1"/>
        <v>0</v>
      </c>
      <c r="AA23" s="43" t="str">
        <f t="shared" si="2"/>
        <v/>
      </c>
      <c r="AB23" s="43" t="e" vm="12">
        <f t="shared" si="3"/>
        <v>#VALUE!</v>
      </c>
      <c r="AC23" s="32">
        <f t="shared" si="4"/>
        <v>0</v>
      </c>
      <c r="AD23" s="32">
        <f t="shared" si="5"/>
        <v>0</v>
      </c>
      <c r="AE23" s="33" t="s">
        <v>143</v>
      </c>
      <c r="AF23" s="32" t="str">
        <f t="shared" si="6"/>
        <v/>
      </c>
      <c r="AG23" s="32">
        <f t="shared" si="7"/>
        <v>0</v>
      </c>
      <c r="AH23" s="32" t="e">
        <f t="shared" si="11"/>
        <v>#VALUE!</v>
      </c>
      <c r="AI23" s="32">
        <v>90</v>
      </c>
      <c r="AJ23" s="32"/>
      <c r="AK23" s="32"/>
      <c r="AL23" s="32"/>
      <c r="AM23" s="32"/>
      <c r="AN23" s="32">
        <v>4</v>
      </c>
      <c r="AO23" s="32">
        <v>1</v>
      </c>
      <c r="AP23" s="32">
        <v>0</v>
      </c>
      <c r="AQ23" s="32">
        <f t="shared" si="12"/>
        <v>0</v>
      </c>
      <c r="AR23" s="32">
        <f t="shared" si="13"/>
        <v>0</v>
      </c>
      <c r="AS23" s="32">
        <f t="shared" si="8"/>
        <v>0</v>
      </c>
      <c r="AT23" s="32">
        <f t="shared" si="9"/>
        <v>0</v>
      </c>
      <c r="AU23" s="32" t="str">
        <f t="shared" si="10"/>
        <v>keine</v>
      </c>
      <c r="AV23" s="32"/>
      <c r="AW23" s="32" t="b">
        <f t="shared" si="14"/>
        <v>0</v>
      </c>
      <c r="AX23" s="38"/>
      <c r="AY23" s="38"/>
      <c r="AZ23" s="38"/>
      <c r="BA23" s="38" t="b">
        <f t="shared" si="15"/>
        <v>1</v>
      </c>
      <c r="BB23" s="38"/>
      <c r="BC23" s="38"/>
      <c r="BD23" s="38"/>
      <c r="BE23" s="38"/>
      <c r="BF23" s="38"/>
      <c r="BG23" s="38"/>
      <c r="BH23" s="38"/>
      <c r="BI23" s="38"/>
      <c r="BJ23" s="38" t="str">
        <f>IFERROR(INDEX(Preisfaktoren!$B$22:$C$44,MATCH(D23,Preisfaktoren!$B$22:$B$44,0),2),"")</f>
        <v/>
      </c>
      <c r="BK23" s="38" t="str">
        <f>IFERROR(INDEX(Preisfaktoren!$B$22:$F$44,MATCH(D23,Preisfaktoren!$B$22:$B$44,0),5),"")</f>
        <v/>
      </c>
      <c r="BL23" s="38" t="str">
        <f>IFERROR(INDEX(Biegeabzug!$A$4:$H$21,MATCH($BK23,Biegeabzug!$A$4:$A$21,0),MATCH(90,Biegeabzug!$A$4:$H$4,1)),"")</f>
        <v/>
      </c>
      <c r="BM23" s="38" t="b">
        <f t="shared" si="16"/>
        <v>1</v>
      </c>
    </row>
    <row r="24" spans="1:65">
      <c r="A24" s="30"/>
      <c r="B24" s="30"/>
      <c r="C24" s="30"/>
      <c r="D24" s="30"/>
      <c r="E24" s="65" t="s">
        <v>43</v>
      </c>
      <c r="F24" s="48" t="str">
        <f>IF(ISBLANK(D24),"",IF(E24="ja",[2]Übersicht!$C$7,"keine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44</v>
      </c>
      <c r="W24" s="101"/>
      <c r="Y24" s="32">
        <f t="shared" si="0"/>
        <v>0</v>
      </c>
      <c r="Z24" s="32">
        <f t="shared" si="1"/>
        <v>0</v>
      </c>
      <c r="AA24" s="43" t="str">
        <f t="shared" si="2"/>
        <v/>
      </c>
      <c r="AB24" s="43" t="e" vm="12">
        <f t="shared" si="3"/>
        <v>#VALUE!</v>
      </c>
      <c r="AC24" s="32">
        <f t="shared" si="4"/>
        <v>0</v>
      </c>
      <c r="AD24" s="32">
        <f t="shared" si="5"/>
        <v>0</v>
      </c>
      <c r="AE24" s="33" t="s">
        <v>143</v>
      </c>
      <c r="AF24" s="32" t="str">
        <f t="shared" si="6"/>
        <v/>
      </c>
      <c r="AG24" s="32">
        <f t="shared" si="7"/>
        <v>0</v>
      </c>
      <c r="AH24" s="32" t="e">
        <f t="shared" si="11"/>
        <v>#VALUE!</v>
      </c>
      <c r="AI24" s="32">
        <v>90</v>
      </c>
      <c r="AJ24" s="32"/>
      <c r="AK24" s="32"/>
      <c r="AL24" s="32"/>
      <c r="AM24" s="32"/>
      <c r="AN24" s="32">
        <v>4</v>
      </c>
      <c r="AO24" s="32">
        <v>1</v>
      </c>
      <c r="AP24" s="32">
        <v>0</v>
      </c>
      <c r="AQ24" s="32">
        <f t="shared" si="12"/>
        <v>0</v>
      </c>
      <c r="AR24" s="32">
        <f t="shared" si="13"/>
        <v>0</v>
      </c>
      <c r="AS24" s="32">
        <f t="shared" si="8"/>
        <v>0</v>
      </c>
      <c r="AT24" s="32">
        <f t="shared" si="9"/>
        <v>0</v>
      </c>
      <c r="AU24" s="32" t="str">
        <f t="shared" si="10"/>
        <v>keine</v>
      </c>
      <c r="AV24" s="32"/>
      <c r="AW24" s="32" t="b">
        <f t="shared" si="14"/>
        <v>0</v>
      </c>
      <c r="AX24" s="38"/>
      <c r="AY24" s="38"/>
      <c r="AZ24" s="38"/>
      <c r="BA24" s="38" t="b">
        <f t="shared" si="15"/>
        <v>1</v>
      </c>
      <c r="BB24" s="38"/>
      <c r="BC24" s="38"/>
      <c r="BD24" s="38"/>
      <c r="BE24" s="38"/>
      <c r="BF24" s="38"/>
      <c r="BG24" s="38"/>
      <c r="BH24" s="38"/>
      <c r="BI24" s="38"/>
      <c r="BJ24" s="38" t="str">
        <f>IFERROR(INDEX(Preisfaktoren!$B$22:$C$44,MATCH(D24,Preisfaktoren!$B$22:$B$44,0),2),"")</f>
        <v/>
      </c>
      <c r="BK24" s="38" t="str">
        <f>IFERROR(INDEX(Preisfaktoren!$B$22:$F$44,MATCH(D24,Preisfaktoren!$B$22:$B$44,0),5),"")</f>
        <v/>
      </c>
      <c r="BL24" s="38" t="str">
        <f>IFERROR(INDEX(Biegeabzug!$A$4:$H$21,MATCH($BK24,Biegeabzug!$A$4:$A$21,0),MATCH(90,Biegeabzug!$A$4:$H$4,1)),"")</f>
        <v/>
      </c>
      <c r="BM24" s="38" t="b">
        <f t="shared" si="16"/>
        <v>1</v>
      </c>
    </row>
    <row r="25" spans="1:65">
      <c r="A25" s="30"/>
      <c r="B25" s="30"/>
      <c r="C25" s="30"/>
      <c r="D25" s="30"/>
      <c r="E25" s="65" t="s">
        <v>43</v>
      </c>
      <c r="F25" s="48" t="str">
        <f>IF(ISBLANK(D25),"",IF(E25="ja",[2]Übersicht!$C$7,"keine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44</v>
      </c>
      <c r="W25" s="101"/>
      <c r="Y25" s="32">
        <f t="shared" si="0"/>
        <v>0</v>
      </c>
      <c r="Z25" s="32">
        <f t="shared" si="1"/>
        <v>0</v>
      </c>
      <c r="AA25" s="43" t="str">
        <f t="shared" si="2"/>
        <v/>
      </c>
      <c r="AB25" s="43" t="e" vm="12">
        <f t="shared" si="3"/>
        <v>#VALUE!</v>
      </c>
      <c r="AC25" s="32">
        <f t="shared" si="4"/>
        <v>0</v>
      </c>
      <c r="AD25" s="32">
        <f t="shared" si="5"/>
        <v>0</v>
      </c>
      <c r="AE25" s="33" t="s">
        <v>143</v>
      </c>
      <c r="AF25" s="32" t="str">
        <f t="shared" si="6"/>
        <v/>
      </c>
      <c r="AG25" s="32">
        <f t="shared" si="7"/>
        <v>0</v>
      </c>
      <c r="AH25" s="32" t="e">
        <f t="shared" si="11"/>
        <v>#VALUE!</v>
      </c>
      <c r="AI25" s="32">
        <v>90</v>
      </c>
      <c r="AJ25" s="32"/>
      <c r="AK25" s="32"/>
      <c r="AL25" s="32"/>
      <c r="AM25" s="32"/>
      <c r="AN25" s="32">
        <v>4</v>
      </c>
      <c r="AO25" s="32">
        <v>1</v>
      </c>
      <c r="AP25" s="32">
        <v>0</v>
      </c>
      <c r="AQ25" s="32">
        <f t="shared" si="12"/>
        <v>0</v>
      </c>
      <c r="AR25" s="32">
        <f t="shared" si="13"/>
        <v>0</v>
      </c>
      <c r="AS25" s="32">
        <f t="shared" si="8"/>
        <v>0</v>
      </c>
      <c r="AT25" s="32">
        <f t="shared" si="9"/>
        <v>0</v>
      </c>
      <c r="AU25" s="32" t="str">
        <f t="shared" si="10"/>
        <v>keine</v>
      </c>
      <c r="AV25" s="32"/>
      <c r="AW25" s="32" t="b">
        <f t="shared" si="14"/>
        <v>0</v>
      </c>
      <c r="AX25" s="38"/>
      <c r="AY25" s="38"/>
      <c r="AZ25" s="38"/>
      <c r="BA25" s="38" t="b">
        <f t="shared" si="15"/>
        <v>1</v>
      </c>
      <c r="BB25" s="38"/>
      <c r="BC25" s="38"/>
      <c r="BD25" s="38"/>
      <c r="BE25" s="38"/>
      <c r="BF25" s="38"/>
      <c r="BG25" s="38"/>
      <c r="BH25" s="38"/>
      <c r="BI25" s="38"/>
      <c r="BJ25" s="38" t="str">
        <f>IFERROR(INDEX(Preisfaktoren!$B$22:$C$44,MATCH(D25,Preisfaktoren!$B$22:$B$44,0),2),"")</f>
        <v/>
      </c>
      <c r="BK25" s="38" t="str">
        <f>IFERROR(INDEX(Preisfaktoren!$B$22:$F$44,MATCH(D25,Preisfaktoren!$B$22:$B$44,0),5),"")</f>
        <v/>
      </c>
      <c r="BL25" s="38" t="str">
        <f>IFERROR(INDEX(Biegeabzug!$A$4:$H$21,MATCH($BK25,Biegeabzug!$A$4:$A$21,0),MATCH(90,Biegeabzug!$A$4:$H$4,1)),"")</f>
        <v/>
      </c>
      <c r="BM25" s="38" t="b">
        <f t="shared" si="16"/>
        <v>1</v>
      </c>
    </row>
  </sheetData>
  <sheetProtection sheet="1" objects="1" scenarios="1"/>
  <mergeCells count="3">
    <mergeCell ref="A3:D3"/>
    <mergeCell ref="C2:D2"/>
    <mergeCell ref="R4:T4"/>
  </mergeCells>
  <conditionalFormatting sqref="V6:V25">
    <cfRule type="expression" dxfId="23" priority="1">
      <formula>NOT($BM6)</formula>
    </cfRule>
  </conditionalFormatting>
  <conditionalFormatting sqref="AE6:AE25">
    <cfRule type="expression" dxfId="22" priority="2">
      <formula>AD6&lt;&gt;#REF!</formula>
    </cfRule>
  </conditionalFormatting>
  <dataValidations count="11">
    <dataValidation type="list" allowBlank="1" showInputMessage="1" showErrorMessage="1" sqref="AE6:AE25" xr:uid="{DAC5A1D4-133A-4092-9198-F288EFEFAECE}">
      <formula1>"einseitig,zweiseitig"</formula1>
    </dataValidation>
    <dataValidation allowBlank="1" showInputMessage="1" showErrorMessage="1" errorTitle="Breite B3 zu klein" error="Die Breite B3 muss grösser sein als Breite B1." sqref="J6:J25" xr:uid="{257C6666-9E13-48DA-A560-D3EBCF084320}"/>
    <dataValidation allowBlank="1" sqref="F6:F25" xr:uid="{9FEF44CE-0F3B-4EF1-BE81-AD5AA1EF145D}"/>
    <dataValidation type="custom" allowBlank="1" showInputMessage="1" showErrorMessage="1" errorTitle="Breite B2 zu klein" error="Die Breite B2 muss grösser sein als 25mm damit ein Bolzen platziert werden kann." sqref="I6:I25" xr:uid="{E0755F81-5B86-4427-9339-266603334ED0}">
      <formula1>BA6</formula1>
    </dataValidation>
    <dataValidation allowBlank="1" showErrorMessage="1" errorTitle="Materialstärke zu klein" error="Für Bolzen muss das Material mindestens 2mm stark sein, sonst sieht man Abdrücke auf der Gegenseite." sqref="BM6:BM25" xr:uid="{9F620574-6763-4ABA-B347-623BDA53F689}"/>
    <dataValidation type="custom" allowBlank="1" showInputMessage="1" showErrorMessage="1" errorTitle="Höhe H zu grosse" error="Die Höhe H darf maximal 1200mm betragen." sqref="G6:G25" xr:uid="{410DF174-45DE-4CC1-8F7C-79D3085AFD4F}">
      <formula1>AY6</formula1>
    </dataValidation>
    <dataValidation allowBlank="1" showInputMessage="1" errorTitle="Breite B1 zu schmal" error="Die Breite B1 muss mindestens 14mm sein." sqref="H6:H25" xr:uid="{C3611FD2-2E03-4B81-A2B1-5DAF4C0C8172}"/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8A164ACE-F410-444F-B53E-FC3E5CD10AC2}">
      <formula1>"Ja,Nein"</formula1>
    </dataValidation>
    <dataValidation type="list" allowBlank="1" showInputMessage="1" showErrorMessage="1" sqref="D6:D25" xr:uid="{D622EC64-0F7C-42C2-A91E-645D09E61357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EE8BD9A6-4F4D-4623-833E-1B1ED09C1876}"/>
    <dataValidation type="list" allowBlank="1" sqref="E6:E25" xr:uid="{5F2C357D-5FD8-4AA7-AE41-A713623CCC36}">
      <formula1>"ja,nein"</formula1>
    </dataValidation>
  </dataValidations>
  <hyperlinks>
    <hyperlink ref="F1" location="'Sélection du type'!A1" display="zurück zu Typenauswahl" xr:uid="{D8F04004-B9B2-44D4-AD8D-9C10CF33B19F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9D70A-2FB1-4004-95A3-38A1366C71E4}">
  <dimension ref="A1:BN25"/>
  <sheetViews>
    <sheetView zoomScaleNormal="100" workbookViewId="0">
      <selection activeCell="A6" sqref="A6"/>
    </sheetView>
  </sheetViews>
  <sheetFormatPr baseColWidth="10" defaultColWidth="11.3828125" defaultRowHeight="12.45" outlineLevelCol="1"/>
  <cols>
    <col min="1" max="2" width="11.3828125" customWidth="1"/>
    <col min="3" max="3" width="37.69140625" customWidth="1"/>
    <col min="4" max="4" width="28.69140625" bestFit="1" customWidth="1"/>
    <col min="5" max="5" width="20.15234375" bestFit="1" customWidth="1"/>
    <col min="6" max="6" width="36.3828125" customWidth="1"/>
    <col min="10" max="13" width="11.3828125" hidden="1" customWidth="1"/>
    <col min="14" max="14" width="25.84375" hidden="1" customWidth="1"/>
    <col min="15" max="16" width="25.69140625" hidden="1" customWidth="1"/>
    <col min="17" max="17" width="8.69140625" hidden="1" customWidth="1"/>
    <col min="18" max="18" width="11.53515625" customWidth="1"/>
    <col min="19" max="19" width="14.69140625" bestFit="1" customWidth="1"/>
    <col min="20" max="20" width="7.84375" bestFit="1" customWidth="1"/>
    <col min="21" max="21" width="11.3828125" hidden="1" customWidth="1"/>
    <col min="22" max="22" width="14.69140625" bestFit="1" customWidth="1"/>
    <col min="23" max="23" width="31.3828125" customWidth="1"/>
    <col min="24" max="24" width="11.3828125" customWidth="1"/>
    <col min="25" max="62" width="11.3828125" hidden="1" customWidth="1" outlineLevel="1"/>
    <col min="63" max="63" width="14.3046875" hidden="1" customWidth="1" outlineLevel="1"/>
    <col min="64" max="64" width="11.84375" hidden="1" customWidth="1" outlineLevel="1"/>
    <col min="65" max="65" width="11.3828125" hidden="1" customWidth="1" outlineLevel="1"/>
    <col min="66" max="66" width="11.3828125" collapsed="1"/>
  </cols>
  <sheetData>
    <row r="1" spans="1:65" ht="15.45">
      <c r="A1" s="31" t="s">
        <v>69</v>
      </c>
      <c r="B1" s="31"/>
      <c r="C1" s="31"/>
      <c r="D1" s="31"/>
      <c r="F1" s="47" t="s">
        <v>29</v>
      </c>
      <c r="G1" s="31"/>
      <c r="H1" s="31"/>
      <c r="I1" s="31"/>
      <c r="J1" s="31"/>
      <c r="W1" s="31"/>
    </row>
    <row r="2" spans="1:65" ht="95.25" customHeight="1">
      <c r="A2" s="34" t="s">
        <v>30</v>
      </c>
      <c r="C2" s="153" t="s">
        <v>70</v>
      </c>
      <c r="D2" s="153"/>
      <c r="F2" s="57"/>
      <c r="G2" s="57"/>
      <c r="H2" s="57"/>
      <c r="I2" s="57"/>
      <c r="J2" s="57"/>
      <c r="M2" s="34"/>
      <c r="N2" s="34"/>
      <c r="P2" s="57"/>
      <c r="Q2" s="57"/>
      <c r="R2" s="57"/>
      <c r="S2" s="57"/>
      <c r="T2" s="57"/>
      <c r="U2" s="57"/>
      <c r="V2" s="57"/>
      <c r="W2" s="102"/>
      <c r="X2" s="57"/>
      <c r="Y2" s="57"/>
      <c r="Z2" s="57"/>
      <c r="AA2" s="57"/>
      <c r="AB2" s="46"/>
    </row>
    <row r="3" spans="1:65" ht="273.75" customHeight="1">
      <c r="A3" s="156" t="e" vm="32">
        <f>INDEX(Bilder,MATCH(A1,Blechbezeichnung,0),3)</f>
        <v>#VALUE!</v>
      </c>
      <c r="B3" s="156"/>
      <c r="C3" s="156"/>
      <c r="D3" s="156"/>
      <c r="F3" s="49" t="e" vm="13">
        <f>INDEX(Bilder,MATCH(A1,Blechbezeichnung,0),2)</f>
        <v>#VALUE!</v>
      </c>
    </row>
    <row r="4" spans="1:65" ht="19.5" customHeight="1">
      <c r="A4" s="98"/>
      <c r="B4" s="98"/>
      <c r="C4" s="98"/>
      <c r="D4" s="98"/>
      <c r="E4" s="49"/>
      <c r="F4" s="49"/>
      <c r="R4" s="159" t="s">
        <v>32</v>
      </c>
      <c r="S4" s="159"/>
      <c r="T4" s="159"/>
    </row>
    <row r="5" spans="1:65" s="29" customFormat="1" ht="73.5" customHeight="1">
      <c r="A5" s="37" t="s">
        <v>13</v>
      </c>
      <c r="B5" s="38" t="s">
        <v>14</v>
      </c>
      <c r="C5" s="38" t="s">
        <v>33</v>
      </c>
      <c r="D5" s="38" t="s">
        <v>18</v>
      </c>
      <c r="E5" s="38" t="s">
        <v>34</v>
      </c>
      <c r="F5" s="38" t="s">
        <v>35</v>
      </c>
      <c r="G5" s="38" t="s">
        <v>36</v>
      </c>
      <c r="H5" s="38" t="s">
        <v>55</v>
      </c>
      <c r="I5" s="38" t="s">
        <v>56</v>
      </c>
      <c r="J5" s="38" t="s">
        <v>156</v>
      </c>
      <c r="K5" s="38" t="s">
        <v>97</v>
      </c>
      <c r="L5" s="38" t="s">
        <v>98</v>
      </c>
      <c r="M5" s="38" t="s">
        <v>115</v>
      </c>
      <c r="N5" s="38" t="s">
        <v>99</v>
      </c>
      <c r="O5" s="38" t="s">
        <v>100</v>
      </c>
      <c r="P5" s="38" t="s">
        <v>101</v>
      </c>
      <c r="Q5" s="38" t="s">
        <v>102</v>
      </c>
      <c r="R5" s="37" t="s">
        <v>50</v>
      </c>
      <c r="S5" s="37" t="s">
        <v>51</v>
      </c>
      <c r="T5" s="37" t="s">
        <v>52</v>
      </c>
      <c r="U5" s="37" t="s">
        <v>103</v>
      </c>
      <c r="V5" s="37" t="s">
        <v>68</v>
      </c>
      <c r="W5" s="37" t="s">
        <v>42</v>
      </c>
      <c r="Y5" s="37" t="s">
        <v>105</v>
      </c>
      <c r="Z5" s="37" t="s">
        <v>106</v>
      </c>
      <c r="AA5" s="37" t="s">
        <v>107</v>
      </c>
      <c r="AB5" s="37" t="s">
        <v>108</v>
      </c>
      <c r="AC5" s="37" t="s">
        <v>109</v>
      </c>
      <c r="AD5" s="37" t="s">
        <v>110</v>
      </c>
      <c r="AE5" s="37" t="s">
        <v>111</v>
      </c>
      <c r="AF5" s="37" t="s">
        <v>112</v>
      </c>
      <c r="AG5" s="37" t="s">
        <v>113</v>
      </c>
      <c r="AH5" s="37" t="s">
        <v>114</v>
      </c>
      <c r="AI5" s="37" t="s">
        <v>115</v>
      </c>
      <c r="AJ5" s="37" t="s">
        <v>99</v>
      </c>
      <c r="AK5" s="37" t="s">
        <v>100</v>
      </c>
      <c r="AL5" s="37" t="s">
        <v>101</v>
      </c>
      <c r="AM5" s="37" t="s">
        <v>102</v>
      </c>
      <c r="AN5" s="37" t="s">
        <v>116</v>
      </c>
      <c r="AO5" s="37" t="s">
        <v>117</v>
      </c>
      <c r="AP5" s="37" t="s">
        <v>118</v>
      </c>
      <c r="AQ5" s="37" t="s">
        <v>119</v>
      </c>
      <c r="AR5" s="37" t="s">
        <v>120</v>
      </c>
      <c r="AS5" s="37" t="s">
        <v>121</v>
      </c>
      <c r="AT5" s="37" t="s">
        <v>122</v>
      </c>
      <c r="AU5" s="37" t="s">
        <v>123</v>
      </c>
      <c r="AV5" s="37" t="s">
        <v>103</v>
      </c>
      <c r="AW5" s="37" t="s">
        <v>124</v>
      </c>
      <c r="AX5" s="37" t="s">
        <v>125</v>
      </c>
      <c r="AY5" s="37" t="s">
        <v>126</v>
      </c>
      <c r="AZ5" s="37" t="s">
        <v>159</v>
      </c>
      <c r="BA5" s="37" t="s">
        <v>160</v>
      </c>
      <c r="BB5" s="37" t="s">
        <v>146</v>
      </c>
      <c r="BC5" s="37" t="s">
        <v>130</v>
      </c>
      <c r="BD5" s="37" t="s">
        <v>131</v>
      </c>
      <c r="BE5" s="37" t="s">
        <v>132</v>
      </c>
      <c r="BF5" s="37" t="s">
        <v>133</v>
      </c>
      <c r="BG5" s="37" t="s">
        <v>134</v>
      </c>
      <c r="BH5" s="37" t="s">
        <v>135</v>
      </c>
      <c r="BI5" s="37" t="s">
        <v>136</v>
      </c>
      <c r="BJ5" s="37" t="s">
        <v>137</v>
      </c>
      <c r="BK5" s="37" t="s">
        <v>138</v>
      </c>
      <c r="BL5" s="37" t="s">
        <v>157</v>
      </c>
      <c r="BM5" s="37" t="s">
        <v>141</v>
      </c>
    </row>
    <row r="6" spans="1:65">
      <c r="A6" s="30"/>
      <c r="B6" s="30"/>
      <c r="C6" s="30"/>
      <c r="D6" s="30"/>
      <c r="E6" s="65" t="s">
        <v>43</v>
      </c>
      <c r="F6" s="48" t="str">
        <f>IF(ISBLANK(D6),"",IF(E6="ja",[2]Übersicht!$C$7,"keine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44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 t="shared" ref="AA6:AA25" si="2">IF(B6&gt;0,$A$1,"")</f>
        <v/>
      </c>
      <c r="AB6" s="43" t="e" vm="13">
        <f t="shared" ref="AB6:AB25" si="3">INDEX(Bilder,MATCH($A$1,Blechbezeichnung,0),2)</f>
        <v>#VALUE!</v>
      </c>
      <c r="AC6" s="32">
        <f t="shared" ref="AC6:AC25" si="4">C6</f>
        <v>0</v>
      </c>
      <c r="AD6" s="32">
        <f t="shared" ref="AD6:AD25" si="5">D6</f>
        <v>0</v>
      </c>
      <c r="AE6" s="33" t="s">
        <v>143</v>
      </c>
      <c r="AF6" s="32" t="str">
        <f t="shared" ref="AF6:AF25" si="6">F6</f>
        <v/>
      </c>
      <c r="AG6" s="32">
        <f t="shared" ref="AG6:AG25" si="7">G6</f>
        <v>0</v>
      </c>
      <c r="AH6" s="32" t="e">
        <f>I6+H6-BL6</f>
        <v>#VALUE!</v>
      </c>
      <c r="AI6" s="32">
        <v>90</v>
      </c>
      <c r="AJ6" s="32"/>
      <c r="AK6" s="32"/>
      <c r="AL6" s="32"/>
      <c r="AM6" s="32"/>
      <c r="AN6" s="32">
        <v>4</v>
      </c>
      <c r="AO6" s="32">
        <v>1</v>
      </c>
      <c r="AP6" s="32">
        <v>0</v>
      </c>
      <c r="AQ6" s="32">
        <f>IF(V6="Ja",IF(G6&lt;2000,2,ROUNDUP((G6-2*G6/4)/900+1,0)),0)</f>
        <v>0</v>
      </c>
      <c r="AR6" s="32">
        <f>IF(V6="Nein",IF(IFERROR(SEARCH("eloxiert",D6),0)=0,IF(G6&lt;=2000,2,ROUNDUP((G6-2*G6/4)/900+1,0)),0),0)+T6</f>
        <v>0</v>
      </c>
      <c r="AS6" s="32">
        <f t="shared" ref="AS6:AS25" si="8">R6</f>
        <v>0</v>
      </c>
      <c r="AT6" s="32">
        <f t="shared" ref="AT6:AT25" si="9">S6</f>
        <v>0</v>
      </c>
      <c r="AU6" s="32" t="str">
        <f t="shared" ref="AU6:AU25" si="10">IF(ISBLANK(W6),"keine",W6)</f>
        <v>keine</v>
      </c>
      <c r="AV6" s="32"/>
      <c r="AW6" s="32" t="b">
        <f>IF(AND(COUNTBLANK(A6:G6)=0,COUNTBLANK(H6:I6)=0,NOT(ISBLANK(V6))),TRUE(),FALSE())</f>
        <v>0</v>
      </c>
      <c r="AX6" s="38"/>
      <c r="AY6" s="38"/>
      <c r="AZ6" s="38"/>
      <c r="BA6" s="38" t="b">
        <f>IF(V6="Ja",IF(I6&lt;25,FALSE(),TRUE()),TRUE())</f>
        <v>1</v>
      </c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IFERROR(INDEX(Preisfaktoren!$B$22:$C$44,MATCH(D6,Preisfaktoren!$B$22:$B$44,0),2),"")</f>
        <v/>
      </c>
      <c r="BK6" s="38" t="str">
        <f>IFERROR(INDEX(Preisfaktoren!$B$22:$F$44,MATCH(D6,Preisfaktoren!$B$22:$B$44,0),5),"")</f>
        <v/>
      </c>
      <c r="BL6" s="38" t="str">
        <f>IFERROR(INDEX(Biegeabzug!$A$4:$H$21,MATCH($BK6,Biegeabzug!$A$4:$A$21,0),MATCH(90,Biegeabzug!$A$4:$H$4,1)),"")</f>
        <v/>
      </c>
      <c r="BM6" s="38" t="b">
        <f>IF(V6="Nein","",IF(AND(V6="Ja",BJ6&lt;2),FALSE(),TRUE()))</f>
        <v>1</v>
      </c>
    </row>
    <row r="7" spans="1:65">
      <c r="A7" s="30"/>
      <c r="B7" s="30"/>
      <c r="C7" s="30"/>
      <c r="D7" s="30"/>
      <c r="E7" s="65" t="s">
        <v>43</v>
      </c>
      <c r="F7" s="48" t="str">
        <f>IF(ISBLANK(D7),"",IF(E7="ja",[2]Übersicht!$C$7,"keine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44</v>
      </c>
      <c r="W7" s="101"/>
      <c r="Y7" s="32">
        <f t="shared" si="0"/>
        <v>0</v>
      </c>
      <c r="Z7" s="32">
        <f t="shared" si="1"/>
        <v>0</v>
      </c>
      <c r="AA7" s="43" t="str">
        <f t="shared" si="2"/>
        <v/>
      </c>
      <c r="AB7" s="43" t="e" vm="13">
        <f t="shared" si="3"/>
        <v>#VALUE!</v>
      </c>
      <c r="AC7" s="32">
        <f t="shared" si="4"/>
        <v>0</v>
      </c>
      <c r="AD7" s="32">
        <f t="shared" si="5"/>
        <v>0</v>
      </c>
      <c r="AE7" s="33" t="s">
        <v>143</v>
      </c>
      <c r="AF7" s="32" t="str">
        <f t="shared" si="6"/>
        <v/>
      </c>
      <c r="AG7" s="32">
        <f t="shared" si="7"/>
        <v>0</v>
      </c>
      <c r="AH7" s="32" t="e">
        <f t="shared" ref="AH7:AH25" si="11">I7+H7-BL7</f>
        <v>#VALUE!</v>
      </c>
      <c r="AI7" s="32">
        <v>90</v>
      </c>
      <c r="AJ7" s="32"/>
      <c r="AK7" s="32"/>
      <c r="AL7" s="32"/>
      <c r="AM7" s="32"/>
      <c r="AN7" s="32">
        <v>4</v>
      </c>
      <c r="AO7" s="32">
        <v>1</v>
      </c>
      <c r="AP7" s="32">
        <v>0</v>
      </c>
      <c r="AQ7" s="32">
        <f t="shared" ref="AQ7:AQ25" si="12">IF(V7="Ja",IF(G7&lt;2000,2,ROUNDUP((G7-2*G7/4)/900+1,0)),0)</f>
        <v>0</v>
      </c>
      <c r="AR7" s="32">
        <f t="shared" ref="AR7:AR25" si="13">IF(V7="Nein",IF(IFERROR(SEARCH("eloxiert",D7),0)=0,IF(G7&lt;=2000,2,ROUNDUP((G7-2*G7/4)/900+1,0)),0),0)+T7</f>
        <v>0</v>
      </c>
      <c r="AS7" s="32">
        <f t="shared" si="8"/>
        <v>0</v>
      </c>
      <c r="AT7" s="32">
        <f t="shared" si="9"/>
        <v>0</v>
      </c>
      <c r="AU7" s="32" t="str">
        <f t="shared" si="10"/>
        <v>keine</v>
      </c>
      <c r="AV7" s="32"/>
      <c r="AW7" s="32" t="b">
        <f t="shared" ref="AW7:AW25" si="14">IF(AND(COUNTBLANK(A7:G7)=0,COUNTBLANK(H7:I7)=0,NOT(ISBLANK(V7))),TRUE(),FALSE())</f>
        <v>0</v>
      </c>
      <c r="AX7" s="38"/>
      <c r="AY7" s="38"/>
      <c r="AZ7" s="38"/>
      <c r="BA7" s="38" t="b">
        <f t="shared" ref="BA7:BA25" si="15">IF(V7="Ja",IF(I7&lt;25,FALSE(),TRUE()),TRUE())</f>
        <v>1</v>
      </c>
      <c r="BB7" s="38"/>
      <c r="BC7" s="38"/>
      <c r="BD7" s="38"/>
      <c r="BE7" s="38"/>
      <c r="BF7" s="38"/>
      <c r="BG7" s="38"/>
      <c r="BH7" s="38"/>
      <c r="BI7" s="38"/>
      <c r="BJ7" s="38" t="str">
        <f>IFERROR(INDEX(Preisfaktoren!$B$22:$C$44,MATCH(D7,Preisfaktoren!$B$22:$B$44,0),2),"")</f>
        <v/>
      </c>
      <c r="BK7" s="38" t="str">
        <f>IFERROR(INDEX(Preisfaktoren!$B$22:$F$44,MATCH(D7,Preisfaktoren!$B$22:$B$44,0),5),"")</f>
        <v/>
      </c>
      <c r="BL7" s="38" t="str">
        <f>IFERROR(INDEX(Biegeabzug!$A$4:$H$21,MATCH($BK7,Biegeabzug!$A$4:$A$21,0),MATCH(90,Biegeabzug!$A$4:$H$4,1)),"")</f>
        <v/>
      </c>
      <c r="BM7" s="38" t="b">
        <f t="shared" ref="BM7:BM25" si="16">IF(V7="Nein","",IF(AND(V7="Ja",BJ7&lt;2),FALSE(),TRUE()))</f>
        <v>1</v>
      </c>
    </row>
    <row r="8" spans="1:65">
      <c r="A8" s="30"/>
      <c r="B8" s="30"/>
      <c r="C8" s="30"/>
      <c r="D8" s="30"/>
      <c r="E8" s="65" t="s">
        <v>43</v>
      </c>
      <c r="F8" s="48" t="str">
        <f>IF(ISBLANK(D8),"",IF(E8="ja",[2]Übersicht!$C$7,"keine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44</v>
      </c>
      <c r="W8" s="101"/>
      <c r="Y8" s="32">
        <f t="shared" si="0"/>
        <v>0</v>
      </c>
      <c r="Z8" s="32">
        <f t="shared" si="1"/>
        <v>0</v>
      </c>
      <c r="AA8" s="43" t="str">
        <f t="shared" si="2"/>
        <v/>
      </c>
      <c r="AB8" s="43" t="e" vm="13">
        <f t="shared" si="3"/>
        <v>#VALUE!</v>
      </c>
      <c r="AC8" s="32">
        <f t="shared" si="4"/>
        <v>0</v>
      </c>
      <c r="AD8" s="32">
        <f t="shared" si="5"/>
        <v>0</v>
      </c>
      <c r="AE8" s="33" t="s">
        <v>143</v>
      </c>
      <c r="AF8" s="32" t="str">
        <f t="shared" si="6"/>
        <v/>
      </c>
      <c r="AG8" s="32">
        <f t="shared" si="7"/>
        <v>0</v>
      </c>
      <c r="AH8" s="32" t="e">
        <f t="shared" si="11"/>
        <v>#VALUE!</v>
      </c>
      <c r="AI8" s="32">
        <v>90</v>
      </c>
      <c r="AJ8" s="32"/>
      <c r="AK8" s="32"/>
      <c r="AL8" s="32"/>
      <c r="AM8" s="32"/>
      <c r="AN8" s="32">
        <v>4</v>
      </c>
      <c r="AO8" s="32">
        <v>1</v>
      </c>
      <c r="AP8" s="32">
        <v>0</v>
      </c>
      <c r="AQ8" s="32">
        <f t="shared" si="12"/>
        <v>0</v>
      </c>
      <c r="AR8" s="32">
        <f t="shared" si="13"/>
        <v>0</v>
      </c>
      <c r="AS8" s="32">
        <f t="shared" si="8"/>
        <v>0</v>
      </c>
      <c r="AT8" s="32">
        <f t="shared" si="9"/>
        <v>0</v>
      </c>
      <c r="AU8" s="32" t="str">
        <f t="shared" si="10"/>
        <v>keine</v>
      </c>
      <c r="AV8" s="32"/>
      <c r="AW8" s="32" t="b">
        <f t="shared" si="14"/>
        <v>0</v>
      </c>
      <c r="AX8" s="38"/>
      <c r="AY8" s="38"/>
      <c r="AZ8" s="38"/>
      <c r="BA8" s="38" t="b">
        <f t="shared" si="15"/>
        <v>1</v>
      </c>
      <c r="BB8" s="38"/>
      <c r="BC8" s="38"/>
      <c r="BD8" s="38"/>
      <c r="BE8" s="38"/>
      <c r="BF8" s="38"/>
      <c r="BG8" s="38"/>
      <c r="BH8" s="38"/>
      <c r="BI8" s="38"/>
      <c r="BJ8" s="38" t="str">
        <f>IFERROR(INDEX(Preisfaktoren!$B$22:$C$44,MATCH(D8,Preisfaktoren!$B$22:$B$44,0),2),"")</f>
        <v/>
      </c>
      <c r="BK8" s="38" t="str">
        <f>IFERROR(INDEX(Preisfaktoren!$B$22:$F$44,MATCH(D8,Preisfaktoren!$B$22:$B$44,0),5),"")</f>
        <v/>
      </c>
      <c r="BL8" s="38" t="str">
        <f>IFERROR(INDEX(Biegeabzug!$A$4:$H$21,MATCH($BK8,Biegeabzug!$A$4:$A$21,0),MATCH(90,Biegeabzug!$A$4:$H$4,1)),"")</f>
        <v/>
      </c>
      <c r="BM8" s="38" t="b">
        <f t="shared" si="16"/>
        <v>1</v>
      </c>
    </row>
    <row r="9" spans="1:65">
      <c r="A9" s="30"/>
      <c r="B9" s="30"/>
      <c r="C9" s="30"/>
      <c r="D9" s="30"/>
      <c r="E9" s="65" t="s">
        <v>43</v>
      </c>
      <c r="F9" s="48" t="str">
        <f>IF(ISBLANK(D9),"",IF(E9="ja",[2]Übersicht!$C$7,"keine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44</v>
      </c>
      <c r="W9" s="101"/>
      <c r="Y9" s="32">
        <f t="shared" si="0"/>
        <v>0</v>
      </c>
      <c r="Z9" s="32">
        <f t="shared" si="1"/>
        <v>0</v>
      </c>
      <c r="AA9" s="43" t="str">
        <f t="shared" si="2"/>
        <v/>
      </c>
      <c r="AB9" s="43" t="e" vm="13">
        <f t="shared" si="3"/>
        <v>#VALUE!</v>
      </c>
      <c r="AC9" s="32">
        <f t="shared" si="4"/>
        <v>0</v>
      </c>
      <c r="AD9" s="32">
        <f t="shared" si="5"/>
        <v>0</v>
      </c>
      <c r="AE9" s="33" t="s">
        <v>143</v>
      </c>
      <c r="AF9" s="32" t="str">
        <f t="shared" si="6"/>
        <v/>
      </c>
      <c r="AG9" s="32">
        <f t="shared" si="7"/>
        <v>0</v>
      </c>
      <c r="AH9" s="32" t="e">
        <f t="shared" si="11"/>
        <v>#VALUE!</v>
      </c>
      <c r="AI9" s="32">
        <v>90</v>
      </c>
      <c r="AJ9" s="32"/>
      <c r="AK9" s="32"/>
      <c r="AL9" s="32"/>
      <c r="AM9" s="32"/>
      <c r="AN9" s="32">
        <v>4</v>
      </c>
      <c r="AO9" s="32">
        <v>1</v>
      </c>
      <c r="AP9" s="32">
        <v>0</v>
      </c>
      <c r="AQ9" s="32">
        <f t="shared" si="12"/>
        <v>0</v>
      </c>
      <c r="AR9" s="32">
        <f t="shared" si="13"/>
        <v>0</v>
      </c>
      <c r="AS9" s="32">
        <f t="shared" si="8"/>
        <v>0</v>
      </c>
      <c r="AT9" s="32">
        <f t="shared" si="9"/>
        <v>0</v>
      </c>
      <c r="AU9" s="32" t="str">
        <f t="shared" si="10"/>
        <v>keine</v>
      </c>
      <c r="AV9" s="32"/>
      <c r="AW9" s="32" t="b">
        <f t="shared" si="14"/>
        <v>0</v>
      </c>
      <c r="AX9" s="38"/>
      <c r="AY9" s="38"/>
      <c r="AZ9" s="38"/>
      <c r="BA9" s="38" t="b">
        <f t="shared" si="15"/>
        <v>1</v>
      </c>
      <c r="BB9" s="38"/>
      <c r="BC9" s="38"/>
      <c r="BD9" s="38"/>
      <c r="BE9" s="38"/>
      <c r="BF9" s="38"/>
      <c r="BG9" s="38"/>
      <c r="BH9" s="38"/>
      <c r="BI9" s="38"/>
      <c r="BJ9" s="38" t="str">
        <f>IFERROR(INDEX(Preisfaktoren!$B$22:$C$44,MATCH(D9,Preisfaktoren!$B$22:$B$44,0),2),"")</f>
        <v/>
      </c>
      <c r="BK9" s="38" t="str">
        <f>IFERROR(INDEX(Preisfaktoren!$B$22:$F$44,MATCH(D9,Preisfaktoren!$B$22:$B$44,0),5),"")</f>
        <v/>
      </c>
      <c r="BL9" s="38" t="str">
        <f>IFERROR(INDEX(Biegeabzug!$A$4:$H$21,MATCH($BK9,Biegeabzug!$A$4:$A$21,0),MATCH(90,Biegeabzug!$A$4:$H$4,1)),"")</f>
        <v/>
      </c>
      <c r="BM9" s="38" t="b">
        <f t="shared" si="16"/>
        <v>1</v>
      </c>
    </row>
    <row r="10" spans="1:65">
      <c r="A10" s="30"/>
      <c r="B10" s="30"/>
      <c r="C10" s="30"/>
      <c r="D10" s="30"/>
      <c r="E10" s="65" t="s">
        <v>43</v>
      </c>
      <c r="F10" s="48" t="str">
        <f>IF(ISBLANK(D10),"",IF(E10="ja",[2]Übersicht!$C$7,"keine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44</v>
      </c>
      <c r="W10" s="101"/>
      <c r="Y10" s="32">
        <f t="shared" si="0"/>
        <v>0</v>
      </c>
      <c r="Z10" s="32">
        <f t="shared" si="1"/>
        <v>0</v>
      </c>
      <c r="AA10" s="43" t="str">
        <f t="shared" si="2"/>
        <v/>
      </c>
      <c r="AB10" s="43" t="e" vm="13">
        <f t="shared" si="3"/>
        <v>#VALUE!</v>
      </c>
      <c r="AC10" s="32">
        <f t="shared" si="4"/>
        <v>0</v>
      </c>
      <c r="AD10" s="32">
        <f t="shared" si="5"/>
        <v>0</v>
      </c>
      <c r="AE10" s="33" t="s">
        <v>143</v>
      </c>
      <c r="AF10" s="32" t="str">
        <f t="shared" si="6"/>
        <v/>
      </c>
      <c r="AG10" s="32">
        <f t="shared" si="7"/>
        <v>0</v>
      </c>
      <c r="AH10" s="32" t="e">
        <f t="shared" si="11"/>
        <v>#VALUE!</v>
      </c>
      <c r="AI10" s="32">
        <v>90</v>
      </c>
      <c r="AJ10" s="32"/>
      <c r="AK10" s="32"/>
      <c r="AL10" s="32"/>
      <c r="AM10" s="32"/>
      <c r="AN10" s="32">
        <v>4</v>
      </c>
      <c r="AO10" s="32">
        <v>1</v>
      </c>
      <c r="AP10" s="32">
        <v>0</v>
      </c>
      <c r="AQ10" s="32">
        <f t="shared" si="12"/>
        <v>0</v>
      </c>
      <c r="AR10" s="32">
        <f t="shared" si="13"/>
        <v>0</v>
      </c>
      <c r="AS10" s="32">
        <f t="shared" si="8"/>
        <v>0</v>
      </c>
      <c r="AT10" s="32">
        <f t="shared" si="9"/>
        <v>0</v>
      </c>
      <c r="AU10" s="32" t="str">
        <f t="shared" si="10"/>
        <v>keine</v>
      </c>
      <c r="AV10" s="32"/>
      <c r="AW10" s="32" t="b">
        <f t="shared" si="14"/>
        <v>0</v>
      </c>
      <c r="AX10" s="38"/>
      <c r="AY10" s="38"/>
      <c r="AZ10" s="38"/>
      <c r="BA10" s="38" t="b">
        <f t="shared" si="15"/>
        <v>1</v>
      </c>
      <c r="BB10" s="38"/>
      <c r="BC10" s="38"/>
      <c r="BD10" s="38"/>
      <c r="BE10" s="38"/>
      <c r="BF10" s="38"/>
      <c r="BG10" s="38"/>
      <c r="BH10" s="38"/>
      <c r="BI10" s="38"/>
      <c r="BJ10" s="38" t="str">
        <f>IFERROR(INDEX(Preisfaktoren!$B$22:$C$44,MATCH(D10,Preisfaktoren!$B$22:$B$44,0),2),"")</f>
        <v/>
      </c>
      <c r="BK10" s="38" t="str">
        <f>IFERROR(INDEX(Preisfaktoren!$B$22:$F$44,MATCH(D10,Preisfaktoren!$B$22:$B$44,0),5),"")</f>
        <v/>
      </c>
      <c r="BL10" s="38" t="str">
        <f>IFERROR(INDEX(Biegeabzug!$A$4:$H$21,MATCH($BK10,Biegeabzug!$A$4:$A$21,0),MATCH(90,Biegeabzug!$A$4:$H$4,1)),"")</f>
        <v/>
      </c>
      <c r="BM10" s="38" t="b">
        <f t="shared" si="16"/>
        <v>1</v>
      </c>
    </row>
    <row r="11" spans="1:65">
      <c r="A11" s="30"/>
      <c r="B11" s="30"/>
      <c r="C11" s="30"/>
      <c r="D11" s="30"/>
      <c r="E11" s="65" t="s">
        <v>43</v>
      </c>
      <c r="F11" s="48" t="str">
        <f>IF(ISBLANK(D11),"",IF(E11="ja",[2]Übersicht!$C$7,"keine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44</v>
      </c>
      <c r="W11" s="101"/>
      <c r="Y11" s="32">
        <f t="shared" si="0"/>
        <v>0</v>
      </c>
      <c r="Z11" s="32">
        <f t="shared" si="1"/>
        <v>0</v>
      </c>
      <c r="AA11" s="43" t="str">
        <f t="shared" si="2"/>
        <v/>
      </c>
      <c r="AB11" s="43" t="e" vm="13">
        <f t="shared" si="3"/>
        <v>#VALUE!</v>
      </c>
      <c r="AC11" s="32">
        <f t="shared" si="4"/>
        <v>0</v>
      </c>
      <c r="AD11" s="32">
        <f t="shared" si="5"/>
        <v>0</v>
      </c>
      <c r="AE11" s="33" t="s">
        <v>143</v>
      </c>
      <c r="AF11" s="32" t="str">
        <f t="shared" si="6"/>
        <v/>
      </c>
      <c r="AG11" s="32">
        <f t="shared" si="7"/>
        <v>0</v>
      </c>
      <c r="AH11" s="32" t="e">
        <f t="shared" si="11"/>
        <v>#VALUE!</v>
      </c>
      <c r="AI11" s="32">
        <v>90</v>
      </c>
      <c r="AJ11" s="32"/>
      <c r="AK11" s="32"/>
      <c r="AL11" s="32"/>
      <c r="AM11" s="32"/>
      <c r="AN11" s="32">
        <v>4</v>
      </c>
      <c r="AO11" s="32">
        <v>1</v>
      </c>
      <c r="AP11" s="32">
        <v>0</v>
      </c>
      <c r="AQ11" s="32">
        <f t="shared" si="12"/>
        <v>0</v>
      </c>
      <c r="AR11" s="32">
        <f t="shared" si="13"/>
        <v>0</v>
      </c>
      <c r="AS11" s="32">
        <f t="shared" si="8"/>
        <v>0</v>
      </c>
      <c r="AT11" s="32">
        <f t="shared" si="9"/>
        <v>0</v>
      </c>
      <c r="AU11" s="32" t="str">
        <f t="shared" si="10"/>
        <v>keine</v>
      </c>
      <c r="AV11" s="32"/>
      <c r="AW11" s="32" t="b">
        <f t="shared" si="14"/>
        <v>0</v>
      </c>
      <c r="AX11" s="38"/>
      <c r="AY11" s="38"/>
      <c r="AZ11" s="38"/>
      <c r="BA11" s="38" t="b">
        <f t="shared" si="15"/>
        <v>1</v>
      </c>
      <c r="BB11" s="38"/>
      <c r="BC11" s="38"/>
      <c r="BD11" s="38"/>
      <c r="BE11" s="38"/>
      <c r="BF11" s="38"/>
      <c r="BG11" s="38"/>
      <c r="BH11" s="38"/>
      <c r="BI11" s="38"/>
      <c r="BJ11" s="38" t="str">
        <f>IFERROR(INDEX(Preisfaktoren!$B$22:$C$44,MATCH(D11,Preisfaktoren!$B$22:$B$44,0),2),"")</f>
        <v/>
      </c>
      <c r="BK11" s="38" t="str">
        <f>IFERROR(INDEX(Preisfaktoren!$B$22:$F$44,MATCH(D11,Preisfaktoren!$B$22:$B$44,0),5),"")</f>
        <v/>
      </c>
      <c r="BL11" s="38" t="str">
        <f>IFERROR(INDEX(Biegeabzug!$A$4:$H$21,MATCH($BK11,Biegeabzug!$A$4:$A$21,0),MATCH(90,Biegeabzug!$A$4:$H$4,1)),"")</f>
        <v/>
      </c>
      <c r="BM11" s="38" t="b">
        <f t="shared" si="16"/>
        <v>1</v>
      </c>
    </row>
    <row r="12" spans="1:65">
      <c r="A12" s="30"/>
      <c r="B12" s="30"/>
      <c r="C12" s="30"/>
      <c r="D12" s="30"/>
      <c r="E12" s="65" t="s">
        <v>43</v>
      </c>
      <c r="F12" s="48" t="str">
        <f>IF(ISBLANK(D12),"",IF(E12="ja",[2]Übersicht!$C$7,"keine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44</v>
      </c>
      <c r="W12" s="101"/>
      <c r="Y12" s="32">
        <f t="shared" si="0"/>
        <v>0</v>
      </c>
      <c r="Z12" s="32">
        <f t="shared" si="1"/>
        <v>0</v>
      </c>
      <c r="AA12" s="43" t="str">
        <f t="shared" si="2"/>
        <v/>
      </c>
      <c r="AB12" s="43" t="e" vm="13">
        <f t="shared" si="3"/>
        <v>#VALUE!</v>
      </c>
      <c r="AC12" s="32">
        <f t="shared" si="4"/>
        <v>0</v>
      </c>
      <c r="AD12" s="32">
        <f t="shared" si="5"/>
        <v>0</v>
      </c>
      <c r="AE12" s="33" t="s">
        <v>143</v>
      </c>
      <c r="AF12" s="32" t="str">
        <f t="shared" si="6"/>
        <v/>
      </c>
      <c r="AG12" s="32">
        <f t="shared" si="7"/>
        <v>0</v>
      </c>
      <c r="AH12" s="32" t="e">
        <f t="shared" si="11"/>
        <v>#VALUE!</v>
      </c>
      <c r="AI12" s="32">
        <v>90</v>
      </c>
      <c r="AJ12" s="32"/>
      <c r="AK12" s="32"/>
      <c r="AL12" s="32"/>
      <c r="AM12" s="32"/>
      <c r="AN12" s="32">
        <v>4</v>
      </c>
      <c r="AO12" s="32">
        <v>1</v>
      </c>
      <c r="AP12" s="32">
        <v>0</v>
      </c>
      <c r="AQ12" s="32">
        <f t="shared" si="12"/>
        <v>0</v>
      </c>
      <c r="AR12" s="32">
        <f t="shared" si="13"/>
        <v>0</v>
      </c>
      <c r="AS12" s="32">
        <f t="shared" si="8"/>
        <v>0</v>
      </c>
      <c r="AT12" s="32">
        <f t="shared" si="9"/>
        <v>0</v>
      </c>
      <c r="AU12" s="32" t="str">
        <f t="shared" si="10"/>
        <v>keine</v>
      </c>
      <c r="AV12" s="32"/>
      <c r="AW12" s="32" t="b">
        <f t="shared" si="14"/>
        <v>0</v>
      </c>
      <c r="AX12" s="38"/>
      <c r="AY12" s="38"/>
      <c r="AZ12" s="38"/>
      <c r="BA12" s="38" t="b">
        <f t="shared" si="15"/>
        <v>1</v>
      </c>
      <c r="BB12" s="38"/>
      <c r="BC12" s="38"/>
      <c r="BD12" s="38"/>
      <c r="BE12" s="38"/>
      <c r="BF12" s="38"/>
      <c r="BG12" s="38"/>
      <c r="BH12" s="38"/>
      <c r="BI12" s="38"/>
      <c r="BJ12" s="38" t="str">
        <f>IFERROR(INDEX(Preisfaktoren!$B$22:$C$44,MATCH(D12,Preisfaktoren!$B$22:$B$44,0),2),"")</f>
        <v/>
      </c>
      <c r="BK12" s="38" t="str">
        <f>IFERROR(INDEX(Preisfaktoren!$B$22:$F$44,MATCH(D12,Preisfaktoren!$B$22:$B$44,0),5),"")</f>
        <v/>
      </c>
      <c r="BL12" s="38" t="str">
        <f>IFERROR(INDEX(Biegeabzug!$A$4:$H$21,MATCH($BK12,Biegeabzug!$A$4:$A$21,0),MATCH(90,Biegeabzug!$A$4:$H$4,1)),"")</f>
        <v/>
      </c>
      <c r="BM12" s="38" t="b">
        <f t="shared" si="16"/>
        <v>1</v>
      </c>
    </row>
    <row r="13" spans="1:65">
      <c r="A13" s="30"/>
      <c r="B13" s="30"/>
      <c r="C13" s="30"/>
      <c r="D13" s="30"/>
      <c r="E13" s="65" t="s">
        <v>43</v>
      </c>
      <c r="F13" s="48" t="str">
        <f>IF(ISBLANK(D13),"",IF(E13="ja",[2]Übersicht!$C$7,"keine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44</v>
      </c>
      <c r="W13" s="101"/>
      <c r="Y13" s="32">
        <f t="shared" si="0"/>
        <v>0</v>
      </c>
      <c r="Z13" s="32">
        <f t="shared" si="1"/>
        <v>0</v>
      </c>
      <c r="AA13" s="43" t="str">
        <f t="shared" si="2"/>
        <v/>
      </c>
      <c r="AB13" s="43" t="e" vm="13">
        <f t="shared" si="3"/>
        <v>#VALUE!</v>
      </c>
      <c r="AC13" s="32">
        <f t="shared" si="4"/>
        <v>0</v>
      </c>
      <c r="AD13" s="32">
        <f t="shared" si="5"/>
        <v>0</v>
      </c>
      <c r="AE13" s="33" t="s">
        <v>143</v>
      </c>
      <c r="AF13" s="32" t="str">
        <f t="shared" si="6"/>
        <v/>
      </c>
      <c r="AG13" s="32">
        <f t="shared" si="7"/>
        <v>0</v>
      </c>
      <c r="AH13" s="32" t="e">
        <f t="shared" si="11"/>
        <v>#VALUE!</v>
      </c>
      <c r="AI13" s="32">
        <v>90</v>
      </c>
      <c r="AJ13" s="32"/>
      <c r="AK13" s="32"/>
      <c r="AL13" s="32"/>
      <c r="AM13" s="32"/>
      <c r="AN13" s="32">
        <v>4</v>
      </c>
      <c r="AO13" s="32">
        <v>1</v>
      </c>
      <c r="AP13" s="32">
        <v>0</v>
      </c>
      <c r="AQ13" s="32">
        <f t="shared" si="12"/>
        <v>0</v>
      </c>
      <c r="AR13" s="32">
        <f t="shared" si="13"/>
        <v>0</v>
      </c>
      <c r="AS13" s="32">
        <f t="shared" si="8"/>
        <v>0</v>
      </c>
      <c r="AT13" s="32">
        <f t="shared" si="9"/>
        <v>0</v>
      </c>
      <c r="AU13" s="32" t="str">
        <f t="shared" si="10"/>
        <v>keine</v>
      </c>
      <c r="AV13" s="32"/>
      <c r="AW13" s="32" t="b">
        <f t="shared" si="14"/>
        <v>0</v>
      </c>
      <c r="AX13" s="38"/>
      <c r="AY13" s="38"/>
      <c r="AZ13" s="38"/>
      <c r="BA13" s="38" t="b">
        <f t="shared" si="15"/>
        <v>1</v>
      </c>
      <c r="BB13" s="38"/>
      <c r="BC13" s="38"/>
      <c r="BD13" s="38"/>
      <c r="BE13" s="38"/>
      <c r="BF13" s="38"/>
      <c r="BG13" s="38"/>
      <c r="BH13" s="38"/>
      <c r="BI13" s="38"/>
      <c r="BJ13" s="38" t="str">
        <f>IFERROR(INDEX(Preisfaktoren!$B$22:$C$44,MATCH(D13,Preisfaktoren!$B$22:$B$44,0),2),"")</f>
        <v/>
      </c>
      <c r="BK13" s="38" t="str">
        <f>IFERROR(INDEX(Preisfaktoren!$B$22:$F$44,MATCH(D13,Preisfaktoren!$B$22:$B$44,0),5),"")</f>
        <v/>
      </c>
      <c r="BL13" s="38" t="str">
        <f>IFERROR(INDEX(Biegeabzug!$A$4:$H$21,MATCH($BK13,Biegeabzug!$A$4:$A$21,0),MATCH(90,Biegeabzug!$A$4:$H$4,1)),"")</f>
        <v/>
      </c>
      <c r="BM13" s="38" t="b">
        <f t="shared" si="16"/>
        <v>1</v>
      </c>
    </row>
    <row r="14" spans="1:65">
      <c r="A14" s="30"/>
      <c r="B14" s="30"/>
      <c r="C14" s="30"/>
      <c r="D14" s="30"/>
      <c r="E14" s="65" t="s">
        <v>43</v>
      </c>
      <c r="F14" s="48" t="str">
        <f>IF(ISBLANK(D14),"",IF(E14="ja",[2]Übersicht!$C$7,"keine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44</v>
      </c>
      <c r="W14" s="101"/>
      <c r="Y14" s="32">
        <f t="shared" si="0"/>
        <v>0</v>
      </c>
      <c r="Z14" s="32">
        <f t="shared" si="1"/>
        <v>0</v>
      </c>
      <c r="AA14" s="43" t="str">
        <f t="shared" si="2"/>
        <v/>
      </c>
      <c r="AB14" s="43" t="e" vm="13">
        <f t="shared" si="3"/>
        <v>#VALUE!</v>
      </c>
      <c r="AC14" s="32">
        <f t="shared" si="4"/>
        <v>0</v>
      </c>
      <c r="AD14" s="32">
        <f t="shared" si="5"/>
        <v>0</v>
      </c>
      <c r="AE14" s="33" t="s">
        <v>143</v>
      </c>
      <c r="AF14" s="32" t="str">
        <f t="shared" si="6"/>
        <v/>
      </c>
      <c r="AG14" s="32">
        <f t="shared" si="7"/>
        <v>0</v>
      </c>
      <c r="AH14" s="32" t="e">
        <f t="shared" si="11"/>
        <v>#VALUE!</v>
      </c>
      <c r="AI14" s="32">
        <v>90</v>
      </c>
      <c r="AJ14" s="32"/>
      <c r="AK14" s="32"/>
      <c r="AL14" s="32"/>
      <c r="AM14" s="32"/>
      <c r="AN14" s="32">
        <v>4</v>
      </c>
      <c r="AO14" s="32">
        <v>1</v>
      </c>
      <c r="AP14" s="32">
        <v>0</v>
      </c>
      <c r="AQ14" s="32">
        <f t="shared" si="12"/>
        <v>0</v>
      </c>
      <c r="AR14" s="32">
        <f t="shared" si="13"/>
        <v>0</v>
      </c>
      <c r="AS14" s="32">
        <f t="shared" si="8"/>
        <v>0</v>
      </c>
      <c r="AT14" s="32">
        <f t="shared" si="9"/>
        <v>0</v>
      </c>
      <c r="AU14" s="32" t="str">
        <f t="shared" si="10"/>
        <v>keine</v>
      </c>
      <c r="AV14" s="32"/>
      <c r="AW14" s="32" t="b">
        <f t="shared" si="14"/>
        <v>0</v>
      </c>
      <c r="AX14" s="38"/>
      <c r="AY14" s="38"/>
      <c r="AZ14" s="38"/>
      <c r="BA14" s="38" t="b">
        <f t="shared" si="15"/>
        <v>1</v>
      </c>
      <c r="BB14" s="38"/>
      <c r="BC14" s="38"/>
      <c r="BD14" s="38"/>
      <c r="BE14" s="38"/>
      <c r="BF14" s="38"/>
      <c r="BG14" s="38"/>
      <c r="BH14" s="38"/>
      <c r="BI14" s="38"/>
      <c r="BJ14" s="38" t="str">
        <f>IFERROR(INDEX(Preisfaktoren!$B$22:$C$44,MATCH(D14,Preisfaktoren!$B$22:$B$44,0),2),"")</f>
        <v/>
      </c>
      <c r="BK14" s="38" t="str">
        <f>IFERROR(INDEX(Preisfaktoren!$B$22:$F$44,MATCH(D14,Preisfaktoren!$B$22:$B$44,0),5),"")</f>
        <v/>
      </c>
      <c r="BL14" s="38" t="str">
        <f>IFERROR(INDEX(Biegeabzug!$A$4:$H$21,MATCH($BK14,Biegeabzug!$A$4:$A$21,0),MATCH(90,Biegeabzug!$A$4:$H$4,1)),"")</f>
        <v/>
      </c>
      <c r="BM14" s="38" t="b">
        <f t="shared" si="16"/>
        <v>1</v>
      </c>
    </row>
    <row r="15" spans="1:65">
      <c r="A15" s="30"/>
      <c r="B15" s="30"/>
      <c r="C15" s="30"/>
      <c r="D15" s="30"/>
      <c r="E15" s="65" t="s">
        <v>43</v>
      </c>
      <c r="F15" s="48" t="str">
        <f>IF(ISBLANK(D15),"",IF(E15="ja",[2]Übersicht!$C$7,"keine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44</v>
      </c>
      <c r="W15" s="101"/>
      <c r="Y15" s="32">
        <f t="shared" si="0"/>
        <v>0</v>
      </c>
      <c r="Z15" s="32">
        <f t="shared" si="1"/>
        <v>0</v>
      </c>
      <c r="AA15" s="43" t="str">
        <f t="shared" si="2"/>
        <v/>
      </c>
      <c r="AB15" s="43" t="e" vm="13">
        <f t="shared" si="3"/>
        <v>#VALUE!</v>
      </c>
      <c r="AC15" s="32">
        <f t="shared" si="4"/>
        <v>0</v>
      </c>
      <c r="AD15" s="32">
        <f t="shared" si="5"/>
        <v>0</v>
      </c>
      <c r="AE15" s="33" t="s">
        <v>143</v>
      </c>
      <c r="AF15" s="32" t="str">
        <f t="shared" si="6"/>
        <v/>
      </c>
      <c r="AG15" s="32">
        <f t="shared" si="7"/>
        <v>0</v>
      </c>
      <c r="AH15" s="32" t="e">
        <f t="shared" si="11"/>
        <v>#VALUE!</v>
      </c>
      <c r="AI15" s="32">
        <v>90</v>
      </c>
      <c r="AJ15" s="32"/>
      <c r="AK15" s="32"/>
      <c r="AL15" s="32"/>
      <c r="AM15" s="32"/>
      <c r="AN15" s="32">
        <v>4</v>
      </c>
      <c r="AO15" s="32">
        <v>1</v>
      </c>
      <c r="AP15" s="32">
        <v>0</v>
      </c>
      <c r="AQ15" s="32">
        <f t="shared" si="12"/>
        <v>0</v>
      </c>
      <c r="AR15" s="32">
        <f t="shared" si="13"/>
        <v>0</v>
      </c>
      <c r="AS15" s="32">
        <f t="shared" si="8"/>
        <v>0</v>
      </c>
      <c r="AT15" s="32">
        <f t="shared" si="9"/>
        <v>0</v>
      </c>
      <c r="AU15" s="32" t="str">
        <f t="shared" si="10"/>
        <v>keine</v>
      </c>
      <c r="AV15" s="32"/>
      <c r="AW15" s="32" t="b">
        <f t="shared" si="14"/>
        <v>0</v>
      </c>
      <c r="AX15" s="38"/>
      <c r="AY15" s="38"/>
      <c r="AZ15" s="38"/>
      <c r="BA15" s="38" t="b">
        <f t="shared" si="15"/>
        <v>1</v>
      </c>
      <c r="BB15" s="38"/>
      <c r="BC15" s="38"/>
      <c r="BD15" s="38"/>
      <c r="BE15" s="38"/>
      <c r="BF15" s="38"/>
      <c r="BG15" s="38"/>
      <c r="BH15" s="38"/>
      <c r="BI15" s="38"/>
      <c r="BJ15" s="38" t="str">
        <f>IFERROR(INDEX(Preisfaktoren!$B$22:$C$44,MATCH(D15,Preisfaktoren!$B$22:$B$44,0),2),"")</f>
        <v/>
      </c>
      <c r="BK15" s="38" t="str">
        <f>IFERROR(INDEX(Preisfaktoren!$B$22:$F$44,MATCH(D15,Preisfaktoren!$B$22:$B$44,0),5),"")</f>
        <v/>
      </c>
      <c r="BL15" s="38" t="str">
        <f>IFERROR(INDEX(Biegeabzug!$A$4:$H$21,MATCH($BK15,Biegeabzug!$A$4:$A$21,0),MATCH(90,Biegeabzug!$A$4:$H$4,1)),"")</f>
        <v/>
      </c>
      <c r="BM15" s="38" t="b">
        <f t="shared" si="16"/>
        <v>1</v>
      </c>
    </row>
    <row r="16" spans="1:65">
      <c r="A16" s="30"/>
      <c r="B16" s="30"/>
      <c r="C16" s="30"/>
      <c r="D16" s="30"/>
      <c r="E16" s="65" t="s">
        <v>43</v>
      </c>
      <c r="F16" s="48" t="str">
        <f>IF(ISBLANK(D16),"",IF(E16="ja",[2]Übersicht!$C$7,"keine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44</v>
      </c>
      <c r="W16" s="101"/>
      <c r="Y16" s="32">
        <f t="shared" si="0"/>
        <v>0</v>
      </c>
      <c r="Z16" s="32">
        <f t="shared" si="1"/>
        <v>0</v>
      </c>
      <c r="AA16" s="43" t="str">
        <f t="shared" si="2"/>
        <v/>
      </c>
      <c r="AB16" s="43" t="e" vm="13">
        <f t="shared" si="3"/>
        <v>#VALUE!</v>
      </c>
      <c r="AC16" s="32">
        <f t="shared" si="4"/>
        <v>0</v>
      </c>
      <c r="AD16" s="32">
        <f t="shared" si="5"/>
        <v>0</v>
      </c>
      <c r="AE16" s="33" t="s">
        <v>143</v>
      </c>
      <c r="AF16" s="32" t="str">
        <f t="shared" si="6"/>
        <v/>
      </c>
      <c r="AG16" s="32">
        <f t="shared" si="7"/>
        <v>0</v>
      </c>
      <c r="AH16" s="32" t="e">
        <f t="shared" si="11"/>
        <v>#VALUE!</v>
      </c>
      <c r="AI16" s="32">
        <v>90</v>
      </c>
      <c r="AJ16" s="32"/>
      <c r="AK16" s="32"/>
      <c r="AL16" s="32"/>
      <c r="AM16" s="32"/>
      <c r="AN16" s="32">
        <v>4</v>
      </c>
      <c r="AO16" s="32">
        <v>1</v>
      </c>
      <c r="AP16" s="32">
        <v>0</v>
      </c>
      <c r="AQ16" s="32">
        <f t="shared" si="12"/>
        <v>0</v>
      </c>
      <c r="AR16" s="32">
        <f t="shared" si="13"/>
        <v>0</v>
      </c>
      <c r="AS16" s="32">
        <f t="shared" si="8"/>
        <v>0</v>
      </c>
      <c r="AT16" s="32">
        <f t="shared" si="9"/>
        <v>0</v>
      </c>
      <c r="AU16" s="32" t="str">
        <f t="shared" si="10"/>
        <v>keine</v>
      </c>
      <c r="AV16" s="32"/>
      <c r="AW16" s="32" t="b">
        <f t="shared" si="14"/>
        <v>0</v>
      </c>
      <c r="AX16" s="38"/>
      <c r="AY16" s="38"/>
      <c r="AZ16" s="38"/>
      <c r="BA16" s="38" t="b">
        <f t="shared" si="15"/>
        <v>1</v>
      </c>
      <c r="BB16" s="38"/>
      <c r="BC16" s="38"/>
      <c r="BD16" s="38"/>
      <c r="BE16" s="38"/>
      <c r="BF16" s="38"/>
      <c r="BG16" s="38"/>
      <c r="BH16" s="38"/>
      <c r="BI16" s="38"/>
      <c r="BJ16" s="38" t="str">
        <f>IFERROR(INDEX(Preisfaktoren!$B$22:$C$44,MATCH(D16,Preisfaktoren!$B$22:$B$44,0),2),"")</f>
        <v/>
      </c>
      <c r="BK16" s="38" t="str">
        <f>IFERROR(INDEX(Preisfaktoren!$B$22:$F$44,MATCH(D16,Preisfaktoren!$B$22:$B$44,0),5),"")</f>
        <v/>
      </c>
      <c r="BL16" s="38" t="str">
        <f>IFERROR(INDEX(Biegeabzug!$A$4:$H$21,MATCH($BK16,Biegeabzug!$A$4:$A$21,0),MATCH(90,Biegeabzug!$A$4:$H$4,1)),"")</f>
        <v/>
      </c>
      <c r="BM16" s="38" t="b">
        <f t="shared" si="16"/>
        <v>1</v>
      </c>
    </row>
    <row r="17" spans="1:65">
      <c r="A17" s="30"/>
      <c r="B17" s="30"/>
      <c r="C17" s="30"/>
      <c r="D17" s="30"/>
      <c r="E17" s="65" t="s">
        <v>43</v>
      </c>
      <c r="F17" s="48" t="str">
        <f>IF(ISBLANK(D17),"",IF(E17="ja",[2]Übersicht!$C$7,"keine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44</v>
      </c>
      <c r="W17" s="101"/>
      <c r="Y17" s="32">
        <f t="shared" si="0"/>
        <v>0</v>
      </c>
      <c r="Z17" s="32">
        <f t="shared" si="1"/>
        <v>0</v>
      </c>
      <c r="AA17" s="43" t="str">
        <f t="shared" si="2"/>
        <v/>
      </c>
      <c r="AB17" s="43" t="e" vm="13">
        <f t="shared" si="3"/>
        <v>#VALUE!</v>
      </c>
      <c r="AC17" s="32">
        <f t="shared" si="4"/>
        <v>0</v>
      </c>
      <c r="AD17" s="32">
        <f t="shared" si="5"/>
        <v>0</v>
      </c>
      <c r="AE17" s="33" t="s">
        <v>143</v>
      </c>
      <c r="AF17" s="32" t="str">
        <f t="shared" si="6"/>
        <v/>
      </c>
      <c r="AG17" s="32">
        <f t="shared" si="7"/>
        <v>0</v>
      </c>
      <c r="AH17" s="32" t="e">
        <f t="shared" si="11"/>
        <v>#VALUE!</v>
      </c>
      <c r="AI17" s="32">
        <v>90</v>
      </c>
      <c r="AJ17" s="32"/>
      <c r="AK17" s="32"/>
      <c r="AL17" s="32"/>
      <c r="AM17" s="32"/>
      <c r="AN17" s="32">
        <v>4</v>
      </c>
      <c r="AO17" s="32">
        <v>1</v>
      </c>
      <c r="AP17" s="32">
        <v>0</v>
      </c>
      <c r="AQ17" s="32">
        <f t="shared" si="12"/>
        <v>0</v>
      </c>
      <c r="AR17" s="32">
        <f t="shared" si="13"/>
        <v>0</v>
      </c>
      <c r="AS17" s="32">
        <f t="shared" si="8"/>
        <v>0</v>
      </c>
      <c r="AT17" s="32">
        <f t="shared" si="9"/>
        <v>0</v>
      </c>
      <c r="AU17" s="32" t="str">
        <f t="shared" si="10"/>
        <v>keine</v>
      </c>
      <c r="AV17" s="32"/>
      <c r="AW17" s="32" t="b">
        <f t="shared" si="14"/>
        <v>0</v>
      </c>
      <c r="AX17" s="38"/>
      <c r="AY17" s="38"/>
      <c r="AZ17" s="38"/>
      <c r="BA17" s="38" t="b">
        <f t="shared" si="15"/>
        <v>1</v>
      </c>
      <c r="BB17" s="38"/>
      <c r="BC17" s="38"/>
      <c r="BD17" s="38"/>
      <c r="BE17" s="38"/>
      <c r="BF17" s="38"/>
      <c r="BG17" s="38"/>
      <c r="BH17" s="38"/>
      <c r="BI17" s="38"/>
      <c r="BJ17" s="38" t="str">
        <f>IFERROR(INDEX(Preisfaktoren!$B$22:$C$44,MATCH(D17,Preisfaktoren!$B$22:$B$44,0),2),"")</f>
        <v/>
      </c>
      <c r="BK17" s="38" t="str">
        <f>IFERROR(INDEX(Preisfaktoren!$B$22:$F$44,MATCH(D17,Preisfaktoren!$B$22:$B$44,0),5),"")</f>
        <v/>
      </c>
      <c r="BL17" s="38" t="str">
        <f>IFERROR(INDEX(Biegeabzug!$A$4:$H$21,MATCH($BK17,Biegeabzug!$A$4:$A$21,0),MATCH(90,Biegeabzug!$A$4:$H$4,1)),"")</f>
        <v/>
      </c>
      <c r="BM17" s="38" t="b">
        <f t="shared" si="16"/>
        <v>1</v>
      </c>
    </row>
    <row r="18" spans="1:65">
      <c r="A18" s="30"/>
      <c r="B18" s="30"/>
      <c r="C18" s="30"/>
      <c r="D18" s="30"/>
      <c r="E18" s="65" t="s">
        <v>43</v>
      </c>
      <c r="F18" s="48" t="str">
        <f>IF(ISBLANK(D18),"",IF(E18="ja",[2]Übersicht!$C$7,"keine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44</v>
      </c>
      <c r="W18" s="101"/>
      <c r="Y18" s="32">
        <f t="shared" si="0"/>
        <v>0</v>
      </c>
      <c r="Z18" s="32">
        <f t="shared" si="1"/>
        <v>0</v>
      </c>
      <c r="AA18" s="43" t="str">
        <f t="shared" si="2"/>
        <v/>
      </c>
      <c r="AB18" s="43" t="e" vm="13">
        <f t="shared" si="3"/>
        <v>#VALUE!</v>
      </c>
      <c r="AC18" s="32">
        <f t="shared" si="4"/>
        <v>0</v>
      </c>
      <c r="AD18" s="32">
        <f t="shared" si="5"/>
        <v>0</v>
      </c>
      <c r="AE18" s="33" t="s">
        <v>143</v>
      </c>
      <c r="AF18" s="32" t="str">
        <f t="shared" si="6"/>
        <v/>
      </c>
      <c r="AG18" s="32">
        <f t="shared" si="7"/>
        <v>0</v>
      </c>
      <c r="AH18" s="32" t="e">
        <f t="shared" si="11"/>
        <v>#VALUE!</v>
      </c>
      <c r="AI18" s="32">
        <v>90</v>
      </c>
      <c r="AJ18" s="32"/>
      <c r="AK18" s="32"/>
      <c r="AL18" s="32"/>
      <c r="AM18" s="32"/>
      <c r="AN18" s="32">
        <v>4</v>
      </c>
      <c r="AO18" s="32">
        <v>1</v>
      </c>
      <c r="AP18" s="32">
        <v>0</v>
      </c>
      <c r="AQ18" s="32">
        <f t="shared" si="12"/>
        <v>0</v>
      </c>
      <c r="AR18" s="32">
        <f t="shared" si="13"/>
        <v>0</v>
      </c>
      <c r="AS18" s="32">
        <f t="shared" si="8"/>
        <v>0</v>
      </c>
      <c r="AT18" s="32">
        <f t="shared" si="9"/>
        <v>0</v>
      </c>
      <c r="AU18" s="32" t="str">
        <f t="shared" si="10"/>
        <v>keine</v>
      </c>
      <c r="AV18" s="32"/>
      <c r="AW18" s="32" t="b">
        <f t="shared" si="14"/>
        <v>0</v>
      </c>
      <c r="AX18" s="38"/>
      <c r="AY18" s="38"/>
      <c r="AZ18" s="38"/>
      <c r="BA18" s="38" t="b">
        <f t="shared" si="15"/>
        <v>1</v>
      </c>
      <c r="BB18" s="38"/>
      <c r="BC18" s="38"/>
      <c r="BD18" s="38"/>
      <c r="BE18" s="38"/>
      <c r="BF18" s="38"/>
      <c r="BG18" s="38"/>
      <c r="BH18" s="38"/>
      <c r="BI18" s="38"/>
      <c r="BJ18" s="38" t="str">
        <f>IFERROR(INDEX(Preisfaktoren!$B$22:$C$44,MATCH(D18,Preisfaktoren!$B$22:$B$44,0),2),"")</f>
        <v/>
      </c>
      <c r="BK18" s="38" t="str">
        <f>IFERROR(INDEX(Preisfaktoren!$B$22:$F$44,MATCH(D18,Preisfaktoren!$B$22:$B$44,0),5),"")</f>
        <v/>
      </c>
      <c r="BL18" s="38" t="str">
        <f>IFERROR(INDEX(Biegeabzug!$A$4:$H$21,MATCH($BK18,Biegeabzug!$A$4:$A$21,0),MATCH(90,Biegeabzug!$A$4:$H$4,1)),"")</f>
        <v/>
      </c>
      <c r="BM18" s="38" t="b">
        <f t="shared" si="16"/>
        <v>1</v>
      </c>
    </row>
    <row r="19" spans="1:65">
      <c r="A19" s="30"/>
      <c r="B19" s="30"/>
      <c r="C19" s="30"/>
      <c r="D19" s="30"/>
      <c r="E19" s="65" t="s">
        <v>43</v>
      </c>
      <c r="F19" s="48" t="str">
        <f>IF(ISBLANK(D19),"",IF(E19="ja",[2]Übersicht!$C$7,"keine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44</v>
      </c>
      <c r="W19" s="101"/>
      <c r="Y19" s="32">
        <f t="shared" si="0"/>
        <v>0</v>
      </c>
      <c r="Z19" s="32">
        <f t="shared" si="1"/>
        <v>0</v>
      </c>
      <c r="AA19" s="43" t="str">
        <f t="shared" si="2"/>
        <v/>
      </c>
      <c r="AB19" s="43" t="e" vm="13">
        <f t="shared" si="3"/>
        <v>#VALUE!</v>
      </c>
      <c r="AC19" s="32">
        <f t="shared" si="4"/>
        <v>0</v>
      </c>
      <c r="AD19" s="32">
        <f t="shared" si="5"/>
        <v>0</v>
      </c>
      <c r="AE19" s="33" t="s">
        <v>143</v>
      </c>
      <c r="AF19" s="32" t="str">
        <f t="shared" si="6"/>
        <v/>
      </c>
      <c r="AG19" s="32">
        <f t="shared" si="7"/>
        <v>0</v>
      </c>
      <c r="AH19" s="32" t="e">
        <f t="shared" si="11"/>
        <v>#VALUE!</v>
      </c>
      <c r="AI19" s="32">
        <v>90</v>
      </c>
      <c r="AJ19" s="32"/>
      <c r="AK19" s="32"/>
      <c r="AL19" s="32"/>
      <c r="AM19" s="32"/>
      <c r="AN19" s="32">
        <v>4</v>
      </c>
      <c r="AO19" s="32">
        <v>1</v>
      </c>
      <c r="AP19" s="32">
        <v>0</v>
      </c>
      <c r="AQ19" s="32">
        <f t="shared" si="12"/>
        <v>0</v>
      </c>
      <c r="AR19" s="32">
        <f t="shared" si="13"/>
        <v>0</v>
      </c>
      <c r="AS19" s="32">
        <f t="shared" si="8"/>
        <v>0</v>
      </c>
      <c r="AT19" s="32">
        <f t="shared" si="9"/>
        <v>0</v>
      </c>
      <c r="AU19" s="32" t="str">
        <f t="shared" si="10"/>
        <v>keine</v>
      </c>
      <c r="AV19" s="32"/>
      <c r="AW19" s="32" t="b">
        <f t="shared" si="14"/>
        <v>0</v>
      </c>
      <c r="AX19" s="38"/>
      <c r="AY19" s="38"/>
      <c r="AZ19" s="38"/>
      <c r="BA19" s="38" t="b">
        <f t="shared" si="15"/>
        <v>1</v>
      </c>
      <c r="BB19" s="38"/>
      <c r="BC19" s="38"/>
      <c r="BD19" s="38"/>
      <c r="BE19" s="38"/>
      <c r="BF19" s="38"/>
      <c r="BG19" s="38"/>
      <c r="BH19" s="38"/>
      <c r="BI19" s="38"/>
      <c r="BJ19" s="38" t="str">
        <f>IFERROR(INDEX(Preisfaktoren!$B$22:$C$44,MATCH(D19,Preisfaktoren!$B$22:$B$44,0),2),"")</f>
        <v/>
      </c>
      <c r="BK19" s="38" t="str">
        <f>IFERROR(INDEX(Preisfaktoren!$B$22:$F$44,MATCH(D19,Preisfaktoren!$B$22:$B$44,0),5),"")</f>
        <v/>
      </c>
      <c r="BL19" s="38" t="str">
        <f>IFERROR(INDEX(Biegeabzug!$A$4:$H$21,MATCH($BK19,Biegeabzug!$A$4:$A$21,0),MATCH(90,Biegeabzug!$A$4:$H$4,1)),"")</f>
        <v/>
      </c>
      <c r="BM19" s="38" t="b">
        <f t="shared" si="16"/>
        <v>1</v>
      </c>
    </row>
    <row r="20" spans="1:65">
      <c r="A20" s="30"/>
      <c r="B20" s="30"/>
      <c r="C20" s="30"/>
      <c r="D20" s="30"/>
      <c r="E20" s="65" t="s">
        <v>43</v>
      </c>
      <c r="F20" s="48" t="str">
        <f>IF(ISBLANK(D20),"",IF(E20="ja",[2]Übersicht!$C$7,"keine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44</v>
      </c>
      <c r="W20" s="101"/>
      <c r="Y20" s="32">
        <f t="shared" si="0"/>
        <v>0</v>
      </c>
      <c r="Z20" s="32">
        <f t="shared" si="1"/>
        <v>0</v>
      </c>
      <c r="AA20" s="43" t="str">
        <f t="shared" si="2"/>
        <v/>
      </c>
      <c r="AB20" s="43" t="e" vm="13">
        <f t="shared" si="3"/>
        <v>#VALUE!</v>
      </c>
      <c r="AC20" s="32">
        <f t="shared" si="4"/>
        <v>0</v>
      </c>
      <c r="AD20" s="32">
        <f t="shared" si="5"/>
        <v>0</v>
      </c>
      <c r="AE20" s="33" t="s">
        <v>143</v>
      </c>
      <c r="AF20" s="32" t="str">
        <f t="shared" si="6"/>
        <v/>
      </c>
      <c r="AG20" s="32">
        <f t="shared" si="7"/>
        <v>0</v>
      </c>
      <c r="AH20" s="32" t="e">
        <f t="shared" si="11"/>
        <v>#VALUE!</v>
      </c>
      <c r="AI20" s="32">
        <v>90</v>
      </c>
      <c r="AJ20" s="32"/>
      <c r="AK20" s="32"/>
      <c r="AL20" s="32"/>
      <c r="AM20" s="32"/>
      <c r="AN20" s="32">
        <v>4</v>
      </c>
      <c r="AO20" s="32">
        <v>1</v>
      </c>
      <c r="AP20" s="32">
        <v>0</v>
      </c>
      <c r="AQ20" s="32">
        <f t="shared" si="12"/>
        <v>0</v>
      </c>
      <c r="AR20" s="32">
        <f t="shared" si="13"/>
        <v>0</v>
      </c>
      <c r="AS20" s="32">
        <f t="shared" si="8"/>
        <v>0</v>
      </c>
      <c r="AT20" s="32">
        <f t="shared" si="9"/>
        <v>0</v>
      </c>
      <c r="AU20" s="32" t="str">
        <f t="shared" si="10"/>
        <v>keine</v>
      </c>
      <c r="AV20" s="32"/>
      <c r="AW20" s="32" t="b">
        <f t="shared" si="14"/>
        <v>0</v>
      </c>
      <c r="AX20" s="38"/>
      <c r="AY20" s="38"/>
      <c r="AZ20" s="38"/>
      <c r="BA20" s="38" t="b">
        <f t="shared" si="15"/>
        <v>1</v>
      </c>
      <c r="BB20" s="38"/>
      <c r="BC20" s="38"/>
      <c r="BD20" s="38"/>
      <c r="BE20" s="38"/>
      <c r="BF20" s="38"/>
      <c r="BG20" s="38"/>
      <c r="BH20" s="38"/>
      <c r="BI20" s="38"/>
      <c r="BJ20" s="38" t="str">
        <f>IFERROR(INDEX(Preisfaktoren!$B$22:$C$44,MATCH(D20,Preisfaktoren!$B$22:$B$44,0),2),"")</f>
        <v/>
      </c>
      <c r="BK20" s="38" t="str">
        <f>IFERROR(INDEX(Preisfaktoren!$B$22:$F$44,MATCH(D20,Preisfaktoren!$B$22:$B$44,0),5),"")</f>
        <v/>
      </c>
      <c r="BL20" s="38" t="str">
        <f>IFERROR(INDEX(Biegeabzug!$A$4:$H$21,MATCH($BK20,Biegeabzug!$A$4:$A$21,0),MATCH(90,Biegeabzug!$A$4:$H$4,1)),"")</f>
        <v/>
      </c>
      <c r="BM20" s="38" t="b">
        <f t="shared" si="16"/>
        <v>1</v>
      </c>
    </row>
    <row r="21" spans="1:65">
      <c r="A21" s="30"/>
      <c r="B21" s="30"/>
      <c r="C21" s="30"/>
      <c r="D21" s="30"/>
      <c r="E21" s="65" t="s">
        <v>43</v>
      </c>
      <c r="F21" s="48" t="str">
        <f>IF(ISBLANK(D21),"",IF(E21="ja",[2]Übersicht!$C$7,"keine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44</v>
      </c>
      <c r="W21" s="101"/>
      <c r="Y21" s="32">
        <f t="shared" si="0"/>
        <v>0</v>
      </c>
      <c r="Z21" s="32">
        <f t="shared" si="1"/>
        <v>0</v>
      </c>
      <c r="AA21" s="43" t="str">
        <f t="shared" si="2"/>
        <v/>
      </c>
      <c r="AB21" s="43" t="e" vm="13">
        <f t="shared" si="3"/>
        <v>#VALUE!</v>
      </c>
      <c r="AC21" s="32">
        <f t="shared" si="4"/>
        <v>0</v>
      </c>
      <c r="AD21" s="32">
        <f t="shared" si="5"/>
        <v>0</v>
      </c>
      <c r="AE21" s="33" t="s">
        <v>143</v>
      </c>
      <c r="AF21" s="32" t="str">
        <f t="shared" si="6"/>
        <v/>
      </c>
      <c r="AG21" s="32">
        <f t="shared" si="7"/>
        <v>0</v>
      </c>
      <c r="AH21" s="32" t="e">
        <f t="shared" si="11"/>
        <v>#VALUE!</v>
      </c>
      <c r="AI21" s="32">
        <v>90</v>
      </c>
      <c r="AJ21" s="32"/>
      <c r="AK21" s="32"/>
      <c r="AL21" s="32"/>
      <c r="AM21" s="32"/>
      <c r="AN21" s="32">
        <v>4</v>
      </c>
      <c r="AO21" s="32">
        <v>1</v>
      </c>
      <c r="AP21" s="32">
        <v>0</v>
      </c>
      <c r="AQ21" s="32">
        <f t="shared" si="12"/>
        <v>0</v>
      </c>
      <c r="AR21" s="32">
        <f t="shared" si="13"/>
        <v>0</v>
      </c>
      <c r="AS21" s="32">
        <f t="shared" si="8"/>
        <v>0</v>
      </c>
      <c r="AT21" s="32">
        <f t="shared" si="9"/>
        <v>0</v>
      </c>
      <c r="AU21" s="32" t="str">
        <f t="shared" si="10"/>
        <v>keine</v>
      </c>
      <c r="AV21" s="32"/>
      <c r="AW21" s="32" t="b">
        <f t="shared" si="14"/>
        <v>0</v>
      </c>
      <c r="AX21" s="38"/>
      <c r="AY21" s="38"/>
      <c r="AZ21" s="38"/>
      <c r="BA21" s="38" t="b">
        <f t="shared" si="15"/>
        <v>1</v>
      </c>
      <c r="BB21" s="38"/>
      <c r="BC21" s="38"/>
      <c r="BD21" s="38"/>
      <c r="BE21" s="38"/>
      <c r="BF21" s="38"/>
      <c r="BG21" s="38"/>
      <c r="BH21" s="38"/>
      <c r="BI21" s="38"/>
      <c r="BJ21" s="38" t="str">
        <f>IFERROR(INDEX(Preisfaktoren!$B$22:$C$44,MATCH(D21,Preisfaktoren!$B$22:$B$44,0),2),"")</f>
        <v/>
      </c>
      <c r="BK21" s="38" t="str">
        <f>IFERROR(INDEX(Preisfaktoren!$B$22:$F$44,MATCH(D21,Preisfaktoren!$B$22:$B$44,0),5),"")</f>
        <v/>
      </c>
      <c r="BL21" s="38" t="str">
        <f>IFERROR(INDEX(Biegeabzug!$A$4:$H$21,MATCH($BK21,Biegeabzug!$A$4:$A$21,0),MATCH(90,Biegeabzug!$A$4:$H$4,1)),"")</f>
        <v/>
      </c>
      <c r="BM21" s="38" t="b">
        <f t="shared" si="16"/>
        <v>1</v>
      </c>
    </row>
    <row r="22" spans="1:65">
      <c r="A22" s="30"/>
      <c r="B22" s="30"/>
      <c r="C22" s="30"/>
      <c r="D22" s="30"/>
      <c r="E22" s="65" t="s">
        <v>43</v>
      </c>
      <c r="F22" s="48" t="str">
        <f>IF(ISBLANK(D22),"",IF(E22="ja",[2]Übersicht!$C$7,"keine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44</v>
      </c>
      <c r="W22" s="101"/>
      <c r="Y22" s="32">
        <f t="shared" si="0"/>
        <v>0</v>
      </c>
      <c r="Z22" s="32">
        <f t="shared" si="1"/>
        <v>0</v>
      </c>
      <c r="AA22" s="43" t="str">
        <f t="shared" si="2"/>
        <v/>
      </c>
      <c r="AB22" s="43" t="e" vm="13">
        <f t="shared" si="3"/>
        <v>#VALUE!</v>
      </c>
      <c r="AC22" s="32">
        <f t="shared" si="4"/>
        <v>0</v>
      </c>
      <c r="AD22" s="32">
        <f t="shared" si="5"/>
        <v>0</v>
      </c>
      <c r="AE22" s="33" t="s">
        <v>143</v>
      </c>
      <c r="AF22" s="32" t="str">
        <f t="shared" si="6"/>
        <v/>
      </c>
      <c r="AG22" s="32">
        <f t="shared" si="7"/>
        <v>0</v>
      </c>
      <c r="AH22" s="32" t="e">
        <f t="shared" si="11"/>
        <v>#VALUE!</v>
      </c>
      <c r="AI22" s="32">
        <v>90</v>
      </c>
      <c r="AJ22" s="32"/>
      <c r="AK22" s="32"/>
      <c r="AL22" s="32"/>
      <c r="AM22" s="32"/>
      <c r="AN22" s="32">
        <v>4</v>
      </c>
      <c r="AO22" s="32">
        <v>1</v>
      </c>
      <c r="AP22" s="32">
        <v>0</v>
      </c>
      <c r="AQ22" s="32">
        <f t="shared" si="12"/>
        <v>0</v>
      </c>
      <c r="AR22" s="32">
        <f t="shared" si="13"/>
        <v>0</v>
      </c>
      <c r="AS22" s="32">
        <f t="shared" si="8"/>
        <v>0</v>
      </c>
      <c r="AT22" s="32">
        <f t="shared" si="9"/>
        <v>0</v>
      </c>
      <c r="AU22" s="32" t="str">
        <f t="shared" si="10"/>
        <v>keine</v>
      </c>
      <c r="AV22" s="32"/>
      <c r="AW22" s="32" t="b">
        <f t="shared" si="14"/>
        <v>0</v>
      </c>
      <c r="AX22" s="38"/>
      <c r="AY22" s="38"/>
      <c r="AZ22" s="38"/>
      <c r="BA22" s="38" t="b">
        <f t="shared" si="15"/>
        <v>1</v>
      </c>
      <c r="BB22" s="38"/>
      <c r="BC22" s="38"/>
      <c r="BD22" s="38"/>
      <c r="BE22" s="38"/>
      <c r="BF22" s="38"/>
      <c r="BG22" s="38"/>
      <c r="BH22" s="38"/>
      <c r="BI22" s="38"/>
      <c r="BJ22" s="38" t="str">
        <f>IFERROR(INDEX(Preisfaktoren!$B$22:$C$44,MATCH(D22,Preisfaktoren!$B$22:$B$44,0),2),"")</f>
        <v/>
      </c>
      <c r="BK22" s="38" t="str">
        <f>IFERROR(INDEX(Preisfaktoren!$B$22:$F$44,MATCH(D22,Preisfaktoren!$B$22:$B$44,0),5),"")</f>
        <v/>
      </c>
      <c r="BL22" s="38" t="str">
        <f>IFERROR(INDEX(Biegeabzug!$A$4:$H$21,MATCH($BK22,Biegeabzug!$A$4:$A$21,0),MATCH(90,Biegeabzug!$A$4:$H$4,1)),"")</f>
        <v/>
      </c>
      <c r="BM22" s="38" t="b">
        <f t="shared" si="16"/>
        <v>1</v>
      </c>
    </row>
    <row r="23" spans="1:65">
      <c r="A23" s="30"/>
      <c r="B23" s="30"/>
      <c r="C23" s="30"/>
      <c r="D23" s="30"/>
      <c r="E23" s="65" t="s">
        <v>43</v>
      </c>
      <c r="F23" s="48" t="str">
        <f>IF(ISBLANK(D23),"",IF(E23="ja",[2]Übersicht!$C$7,"keine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44</v>
      </c>
      <c r="W23" s="101"/>
      <c r="Y23" s="32">
        <f t="shared" si="0"/>
        <v>0</v>
      </c>
      <c r="Z23" s="32">
        <f t="shared" si="1"/>
        <v>0</v>
      </c>
      <c r="AA23" s="43" t="str">
        <f t="shared" si="2"/>
        <v/>
      </c>
      <c r="AB23" s="43" t="e" vm="13">
        <f t="shared" si="3"/>
        <v>#VALUE!</v>
      </c>
      <c r="AC23" s="32">
        <f t="shared" si="4"/>
        <v>0</v>
      </c>
      <c r="AD23" s="32">
        <f t="shared" si="5"/>
        <v>0</v>
      </c>
      <c r="AE23" s="33" t="s">
        <v>143</v>
      </c>
      <c r="AF23" s="32" t="str">
        <f t="shared" si="6"/>
        <v/>
      </c>
      <c r="AG23" s="32">
        <f t="shared" si="7"/>
        <v>0</v>
      </c>
      <c r="AH23" s="32" t="e">
        <f t="shared" si="11"/>
        <v>#VALUE!</v>
      </c>
      <c r="AI23" s="32">
        <v>90</v>
      </c>
      <c r="AJ23" s="32"/>
      <c r="AK23" s="32"/>
      <c r="AL23" s="32"/>
      <c r="AM23" s="32"/>
      <c r="AN23" s="32">
        <v>4</v>
      </c>
      <c r="AO23" s="32">
        <v>1</v>
      </c>
      <c r="AP23" s="32">
        <v>0</v>
      </c>
      <c r="AQ23" s="32">
        <f t="shared" si="12"/>
        <v>0</v>
      </c>
      <c r="AR23" s="32">
        <f t="shared" si="13"/>
        <v>0</v>
      </c>
      <c r="AS23" s="32">
        <f t="shared" si="8"/>
        <v>0</v>
      </c>
      <c r="AT23" s="32">
        <f t="shared" si="9"/>
        <v>0</v>
      </c>
      <c r="AU23" s="32" t="str">
        <f t="shared" si="10"/>
        <v>keine</v>
      </c>
      <c r="AV23" s="32"/>
      <c r="AW23" s="32" t="b">
        <f t="shared" si="14"/>
        <v>0</v>
      </c>
      <c r="AX23" s="38"/>
      <c r="AY23" s="38"/>
      <c r="AZ23" s="38"/>
      <c r="BA23" s="38" t="b">
        <f t="shared" si="15"/>
        <v>1</v>
      </c>
      <c r="BB23" s="38"/>
      <c r="BC23" s="38"/>
      <c r="BD23" s="38"/>
      <c r="BE23" s="38"/>
      <c r="BF23" s="38"/>
      <c r="BG23" s="38"/>
      <c r="BH23" s="38"/>
      <c r="BI23" s="38"/>
      <c r="BJ23" s="38" t="str">
        <f>IFERROR(INDEX(Preisfaktoren!$B$22:$C$44,MATCH(D23,Preisfaktoren!$B$22:$B$44,0),2),"")</f>
        <v/>
      </c>
      <c r="BK23" s="38" t="str">
        <f>IFERROR(INDEX(Preisfaktoren!$B$22:$F$44,MATCH(D23,Preisfaktoren!$B$22:$B$44,0),5),"")</f>
        <v/>
      </c>
      <c r="BL23" s="38" t="str">
        <f>IFERROR(INDEX(Biegeabzug!$A$4:$H$21,MATCH($BK23,Biegeabzug!$A$4:$A$21,0),MATCH(90,Biegeabzug!$A$4:$H$4,1)),"")</f>
        <v/>
      </c>
      <c r="BM23" s="38" t="b">
        <f t="shared" si="16"/>
        <v>1</v>
      </c>
    </row>
    <row r="24" spans="1:65">
      <c r="A24" s="30"/>
      <c r="B24" s="30"/>
      <c r="C24" s="30"/>
      <c r="D24" s="30"/>
      <c r="E24" s="65" t="s">
        <v>43</v>
      </c>
      <c r="F24" s="48" t="str">
        <f>IF(ISBLANK(D24),"",IF(E24="ja",[2]Übersicht!$C$7,"keine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44</v>
      </c>
      <c r="W24" s="101"/>
      <c r="Y24" s="32">
        <f t="shared" si="0"/>
        <v>0</v>
      </c>
      <c r="Z24" s="32">
        <f t="shared" si="1"/>
        <v>0</v>
      </c>
      <c r="AA24" s="43" t="str">
        <f t="shared" si="2"/>
        <v/>
      </c>
      <c r="AB24" s="43" t="e" vm="13">
        <f t="shared" si="3"/>
        <v>#VALUE!</v>
      </c>
      <c r="AC24" s="32">
        <f t="shared" si="4"/>
        <v>0</v>
      </c>
      <c r="AD24" s="32">
        <f t="shared" si="5"/>
        <v>0</v>
      </c>
      <c r="AE24" s="33" t="s">
        <v>143</v>
      </c>
      <c r="AF24" s="32" t="str">
        <f t="shared" si="6"/>
        <v/>
      </c>
      <c r="AG24" s="32">
        <f t="shared" si="7"/>
        <v>0</v>
      </c>
      <c r="AH24" s="32" t="e">
        <f t="shared" si="11"/>
        <v>#VALUE!</v>
      </c>
      <c r="AI24" s="32">
        <v>90</v>
      </c>
      <c r="AJ24" s="32"/>
      <c r="AK24" s="32"/>
      <c r="AL24" s="32"/>
      <c r="AM24" s="32"/>
      <c r="AN24" s="32">
        <v>4</v>
      </c>
      <c r="AO24" s="32">
        <v>1</v>
      </c>
      <c r="AP24" s="32">
        <v>0</v>
      </c>
      <c r="AQ24" s="32">
        <f t="shared" si="12"/>
        <v>0</v>
      </c>
      <c r="AR24" s="32">
        <f t="shared" si="13"/>
        <v>0</v>
      </c>
      <c r="AS24" s="32">
        <f t="shared" si="8"/>
        <v>0</v>
      </c>
      <c r="AT24" s="32">
        <f t="shared" si="9"/>
        <v>0</v>
      </c>
      <c r="AU24" s="32" t="str">
        <f t="shared" si="10"/>
        <v>keine</v>
      </c>
      <c r="AV24" s="32"/>
      <c r="AW24" s="32" t="b">
        <f t="shared" si="14"/>
        <v>0</v>
      </c>
      <c r="AX24" s="38"/>
      <c r="AY24" s="38"/>
      <c r="AZ24" s="38"/>
      <c r="BA24" s="38" t="b">
        <f t="shared" si="15"/>
        <v>1</v>
      </c>
      <c r="BB24" s="38"/>
      <c r="BC24" s="38"/>
      <c r="BD24" s="38"/>
      <c r="BE24" s="38"/>
      <c r="BF24" s="38"/>
      <c r="BG24" s="38"/>
      <c r="BH24" s="38"/>
      <c r="BI24" s="38"/>
      <c r="BJ24" s="38" t="str">
        <f>IFERROR(INDEX(Preisfaktoren!$B$22:$C$44,MATCH(D24,Preisfaktoren!$B$22:$B$44,0),2),"")</f>
        <v/>
      </c>
      <c r="BK24" s="38" t="str">
        <f>IFERROR(INDEX(Preisfaktoren!$B$22:$F$44,MATCH(D24,Preisfaktoren!$B$22:$B$44,0),5),"")</f>
        <v/>
      </c>
      <c r="BL24" s="38" t="str">
        <f>IFERROR(INDEX(Biegeabzug!$A$4:$H$21,MATCH($BK24,Biegeabzug!$A$4:$A$21,0),MATCH(90,Biegeabzug!$A$4:$H$4,1)),"")</f>
        <v/>
      </c>
      <c r="BM24" s="38" t="b">
        <f t="shared" si="16"/>
        <v>1</v>
      </c>
    </row>
    <row r="25" spans="1:65">
      <c r="A25" s="30"/>
      <c r="B25" s="30"/>
      <c r="C25" s="30"/>
      <c r="D25" s="30"/>
      <c r="E25" s="65" t="s">
        <v>43</v>
      </c>
      <c r="F25" s="48" t="str">
        <f>IF(ISBLANK(D25),"",IF(E25="ja",[2]Übersicht!$C$7,"keine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44</v>
      </c>
      <c r="W25" s="101"/>
      <c r="Y25" s="32">
        <f t="shared" si="0"/>
        <v>0</v>
      </c>
      <c r="Z25" s="32">
        <f t="shared" si="1"/>
        <v>0</v>
      </c>
      <c r="AA25" s="43" t="str">
        <f t="shared" si="2"/>
        <v/>
      </c>
      <c r="AB25" s="43" t="e" vm="13">
        <f t="shared" si="3"/>
        <v>#VALUE!</v>
      </c>
      <c r="AC25" s="32">
        <f t="shared" si="4"/>
        <v>0</v>
      </c>
      <c r="AD25" s="32">
        <f t="shared" si="5"/>
        <v>0</v>
      </c>
      <c r="AE25" s="33" t="s">
        <v>143</v>
      </c>
      <c r="AF25" s="32" t="str">
        <f t="shared" si="6"/>
        <v/>
      </c>
      <c r="AG25" s="32">
        <f t="shared" si="7"/>
        <v>0</v>
      </c>
      <c r="AH25" s="32" t="e">
        <f t="shared" si="11"/>
        <v>#VALUE!</v>
      </c>
      <c r="AI25" s="32">
        <v>90</v>
      </c>
      <c r="AJ25" s="32"/>
      <c r="AK25" s="32"/>
      <c r="AL25" s="32"/>
      <c r="AM25" s="32"/>
      <c r="AN25" s="32">
        <v>4</v>
      </c>
      <c r="AO25" s="32">
        <v>1</v>
      </c>
      <c r="AP25" s="32">
        <v>0</v>
      </c>
      <c r="AQ25" s="32">
        <f t="shared" si="12"/>
        <v>0</v>
      </c>
      <c r="AR25" s="32">
        <f t="shared" si="13"/>
        <v>0</v>
      </c>
      <c r="AS25" s="32">
        <f t="shared" si="8"/>
        <v>0</v>
      </c>
      <c r="AT25" s="32">
        <f t="shared" si="9"/>
        <v>0</v>
      </c>
      <c r="AU25" s="32" t="str">
        <f t="shared" si="10"/>
        <v>keine</v>
      </c>
      <c r="AV25" s="32"/>
      <c r="AW25" s="32" t="b">
        <f t="shared" si="14"/>
        <v>0</v>
      </c>
      <c r="AX25" s="38"/>
      <c r="AY25" s="38"/>
      <c r="AZ25" s="38"/>
      <c r="BA25" s="38" t="b">
        <f t="shared" si="15"/>
        <v>1</v>
      </c>
      <c r="BB25" s="38"/>
      <c r="BC25" s="38"/>
      <c r="BD25" s="38"/>
      <c r="BE25" s="38"/>
      <c r="BF25" s="38"/>
      <c r="BG25" s="38"/>
      <c r="BH25" s="38"/>
      <c r="BI25" s="38"/>
      <c r="BJ25" s="38" t="str">
        <f>IFERROR(INDEX(Preisfaktoren!$B$22:$C$44,MATCH(D25,Preisfaktoren!$B$22:$B$44,0),2),"")</f>
        <v/>
      </c>
      <c r="BK25" s="38" t="str">
        <f>IFERROR(INDEX(Preisfaktoren!$B$22:$F$44,MATCH(D25,Preisfaktoren!$B$22:$B$44,0),5),"")</f>
        <v/>
      </c>
      <c r="BL25" s="38" t="str">
        <f>IFERROR(INDEX(Biegeabzug!$A$4:$H$21,MATCH($BK25,Biegeabzug!$A$4:$A$21,0),MATCH(90,Biegeabzug!$A$4:$H$4,1)),"")</f>
        <v/>
      </c>
      <c r="BM25" s="38" t="b">
        <f t="shared" si="16"/>
        <v>1</v>
      </c>
    </row>
  </sheetData>
  <sheetProtection sheet="1" objects="1" scenarios="1"/>
  <mergeCells count="3">
    <mergeCell ref="A3:D3"/>
    <mergeCell ref="C2:D2"/>
    <mergeCell ref="R4:T4"/>
  </mergeCells>
  <conditionalFormatting sqref="V6:V25">
    <cfRule type="expression" dxfId="21" priority="1">
      <formula>NOT($BM6)</formula>
    </cfRule>
  </conditionalFormatting>
  <conditionalFormatting sqref="AE6:AE25">
    <cfRule type="expression" dxfId="20" priority="2">
      <formula>AD6&lt;&gt;#REF!</formula>
    </cfRule>
  </conditionalFormatting>
  <dataValidations count="11">
    <dataValidation type="list" allowBlank="1" showInputMessage="1" showErrorMessage="1" sqref="AE6:AE25" xr:uid="{5B1B5018-6593-4B87-AB41-55EE0E4BB0F8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2462C092-314D-4BF7-85F2-42299F641CCF}">
      <formula1>"Ja,Nein"</formula1>
    </dataValidation>
    <dataValidation allowBlank="1" showInputMessage="1" errorTitle="Breite B1 zu schmal" error="Die Breite B1 muss mindestens 14mm sein." sqref="H6:H25" xr:uid="{21E79148-6BEB-4134-B1B7-358D06CB8A74}"/>
    <dataValidation type="custom" allowBlank="1" showInputMessage="1" showErrorMessage="1" errorTitle="Höhe H zu grosse" error="Die Höhe H darf maximal 1200mm betragen." sqref="G6:G25" xr:uid="{55C97F8E-2C75-432A-9A0D-F2FC1D730F1E}">
      <formula1>AY6</formula1>
    </dataValidation>
    <dataValidation allowBlank="1" showErrorMessage="1" errorTitle="Materialstärke zu klein" error="Für Bolzen muss das Material mindestens 2mm stark sein, sonst sieht man Abdrücke auf der Gegenseite." sqref="BM6:BM25" xr:uid="{B828D513-7942-49F9-B21A-3E9AD026FD3C}"/>
    <dataValidation type="custom" allowBlank="1" showInputMessage="1" showErrorMessage="1" errorTitle="Breite B2 zu klein" error="Die Breite B2 muss grösser sein als 25mm damit ein Bolzen platziert werden kann." sqref="I6:I25" xr:uid="{7974C786-EBD6-4FEA-8346-958DC9FE2F24}">
      <formula1>BA6</formula1>
    </dataValidation>
    <dataValidation allowBlank="1" sqref="F6:F25" xr:uid="{B4CCAD74-926F-4A60-83CD-E56CDB70E04A}"/>
    <dataValidation allowBlank="1" showInputMessage="1" showErrorMessage="1" errorTitle="Breite B3 zu klein" error="Die Breite B3 muss grösser sein als Breite B1." sqref="J6:J25" xr:uid="{4B222C22-7555-49D0-BA2E-C20D8A5610C4}"/>
    <dataValidation type="list" allowBlank="1" showInputMessage="1" showErrorMessage="1" sqref="D6:D25" xr:uid="{4FC403DF-FCA4-4E9F-AFF0-74FBA9AA46B3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117D3668-F65E-472E-BDF0-215C89B47DD6}"/>
    <dataValidation type="list" allowBlank="1" sqref="E6:E25" xr:uid="{FD60A81D-4F18-48DC-A07A-984DB64311E2}">
      <formula1>"ja,nein"</formula1>
    </dataValidation>
  </dataValidations>
  <hyperlinks>
    <hyperlink ref="F1" location="'Sélection du type'!A1" display="zurück zu Typenauswahl" xr:uid="{6C2EC1BA-0D89-4915-BE99-504749250706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B7A50-0541-4A01-84C9-33CD2E34E067}">
  <dimension ref="A1:BN25"/>
  <sheetViews>
    <sheetView zoomScaleNormal="100" workbookViewId="0">
      <selection activeCell="A6" sqref="A6"/>
    </sheetView>
  </sheetViews>
  <sheetFormatPr baseColWidth="10" defaultColWidth="11.3828125" defaultRowHeight="12.45" outlineLevelCol="1"/>
  <cols>
    <col min="1" max="2" width="11.3828125" customWidth="1"/>
    <col min="3" max="3" width="37.69140625" customWidth="1"/>
    <col min="4" max="4" width="28.69140625" bestFit="1" customWidth="1"/>
    <col min="5" max="5" width="20.15234375" bestFit="1" customWidth="1"/>
    <col min="6" max="6" width="36.3828125" customWidth="1"/>
    <col min="10" max="12" width="11.3828125" hidden="1" customWidth="1"/>
    <col min="13" max="13" width="11.3828125" customWidth="1"/>
    <col min="14" max="14" width="11.3828125" hidden="1" customWidth="1"/>
    <col min="15" max="15" width="25.84375" hidden="1" customWidth="1"/>
    <col min="16" max="17" width="25.69140625" hidden="1" customWidth="1"/>
    <col min="18" max="18" width="11.3046875" bestFit="1" customWidth="1"/>
    <col min="19" max="19" width="14.69140625" customWidth="1"/>
    <col min="20" max="20" width="7.84375" bestFit="1" customWidth="1"/>
    <col min="21" max="21" width="11.3828125" hidden="1" customWidth="1"/>
    <col min="22" max="22" width="14.69140625" bestFit="1" customWidth="1"/>
    <col min="23" max="23" width="31.3828125" customWidth="1"/>
    <col min="24" max="24" width="11.3828125" customWidth="1"/>
    <col min="25" max="62" width="11.3828125" hidden="1" customWidth="1" outlineLevel="1"/>
    <col min="63" max="63" width="14.3046875" hidden="1" customWidth="1" outlineLevel="1"/>
    <col min="64" max="64" width="11.84375" hidden="1" customWidth="1" outlineLevel="1"/>
    <col min="65" max="65" width="11.3828125" hidden="1" customWidth="1" outlineLevel="1"/>
    <col min="66" max="66" width="11.3828125" collapsed="1"/>
  </cols>
  <sheetData>
    <row r="1" spans="1:65" ht="15.45">
      <c r="A1" s="31" t="s">
        <v>71</v>
      </c>
      <c r="B1" s="31"/>
      <c r="C1" s="31"/>
      <c r="D1" s="31"/>
      <c r="F1" s="47" t="s">
        <v>29</v>
      </c>
      <c r="G1" s="31"/>
      <c r="H1" s="31"/>
      <c r="I1" s="31"/>
      <c r="J1" s="31"/>
      <c r="K1" s="31"/>
      <c r="W1" s="31"/>
    </row>
    <row r="2" spans="1:65" ht="93" customHeight="1">
      <c r="A2" s="34" t="s">
        <v>30</v>
      </c>
      <c r="C2" s="153" t="s">
        <v>31</v>
      </c>
      <c r="D2" s="153"/>
      <c r="F2" s="57"/>
      <c r="G2" s="57"/>
      <c r="H2" s="57"/>
      <c r="I2" s="57"/>
      <c r="J2" s="57"/>
      <c r="K2" s="57"/>
      <c r="N2" s="34"/>
      <c r="O2" s="34"/>
      <c r="Q2" s="57"/>
      <c r="R2" s="57"/>
      <c r="S2" s="57"/>
      <c r="T2" s="57"/>
      <c r="U2" s="57"/>
      <c r="V2" s="57"/>
      <c r="W2" s="102"/>
      <c r="X2" s="57"/>
      <c r="Y2" s="57"/>
      <c r="Z2" s="57"/>
      <c r="AA2" s="57"/>
      <c r="AB2" s="57"/>
      <c r="AC2" s="46"/>
    </row>
    <row r="3" spans="1:65" ht="273.75" customHeight="1">
      <c r="A3" s="156" t="e" vm="33">
        <f>INDEX(Bilder,MATCH(A1,Blechbezeichnung,0),3)</f>
        <v>#VALUE!</v>
      </c>
      <c r="B3" s="156"/>
      <c r="C3" s="156"/>
      <c r="D3" s="156"/>
      <c r="F3" s="49" t="e" vm="14">
        <f>INDEX(Bilder,MATCH(A1,Blechbezeichnung,0),2)</f>
        <v>#VALUE!</v>
      </c>
    </row>
    <row r="4" spans="1:65" ht="19.5" customHeight="1">
      <c r="A4" s="98"/>
      <c r="B4" s="98"/>
      <c r="C4" s="98"/>
      <c r="D4" s="98"/>
      <c r="E4" s="49"/>
      <c r="F4" s="49"/>
      <c r="R4" s="159" t="s">
        <v>32</v>
      </c>
      <c r="S4" s="159"/>
      <c r="T4" s="159"/>
    </row>
    <row r="5" spans="1:65" s="29" customFormat="1" ht="73.5" customHeight="1">
      <c r="A5" s="37" t="s">
        <v>13</v>
      </c>
      <c r="B5" s="38" t="s">
        <v>14</v>
      </c>
      <c r="C5" s="38" t="s">
        <v>33</v>
      </c>
      <c r="D5" s="38" t="s">
        <v>18</v>
      </c>
      <c r="E5" s="38" t="s">
        <v>34</v>
      </c>
      <c r="F5" s="38" t="s">
        <v>35</v>
      </c>
      <c r="G5" s="38" t="s">
        <v>36</v>
      </c>
      <c r="H5" s="38" t="s">
        <v>55</v>
      </c>
      <c r="I5" s="38" t="s">
        <v>56</v>
      </c>
      <c r="J5" s="38" t="s">
        <v>156</v>
      </c>
      <c r="K5" s="38" t="s">
        <v>97</v>
      </c>
      <c r="L5" s="38" t="s">
        <v>98</v>
      </c>
      <c r="M5" s="38" t="s">
        <v>23</v>
      </c>
      <c r="N5" s="38" t="s">
        <v>99</v>
      </c>
      <c r="O5" s="38" t="s">
        <v>100</v>
      </c>
      <c r="P5" s="38" t="s">
        <v>101</v>
      </c>
      <c r="Q5" s="38" t="s">
        <v>102</v>
      </c>
      <c r="R5" s="37" t="s">
        <v>50</v>
      </c>
      <c r="S5" s="37" t="s">
        <v>51</v>
      </c>
      <c r="T5" s="37" t="s">
        <v>52</v>
      </c>
      <c r="U5" s="37" t="s">
        <v>103</v>
      </c>
      <c r="V5" s="37" t="s">
        <v>68</v>
      </c>
      <c r="W5" s="37" t="s">
        <v>42</v>
      </c>
      <c r="Y5" s="37" t="s">
        <v>105</v>
      </c>
      <c r="Z5" s="37" t="s">
        <v>106</v>
      </c>
      <c r="AA5" s="37" t="s">
        <v>107</v>
      </c>
      <c r="AB5" s="37" t="s">
        <v>108</v>
      </c>
      <c r="AC5" s="37" t="s">
        <v>109</v>
      </c>
      <c r="AD5" s="37" t="s">
        <v>110</v>
      </c>
      <c r="AE5" s="37" t="s">
        <v>111</v>
      </c>
      <c r="AF5" s="37" t="s">
        <v>112</v>
      </c>
      <c r="AG5" s="37" t="s">
        <v>113</v>
      </c>
      <c r="AH5" s="37" t="s">
        <v>114</v>
      </c>
      <c r="AI5" s="37" t="s">
        <v>115</v>
      </c>
      <c r="AJ5" s="37" t="s">
        <v>99</v>
      </c>
      <c r="AK5" s="37" t="s">
        <v>100</v>
      </c>
      <c r="AL5" s="37" t="s">
        <v>101</v>
      </c>
      <c r="AM5" s="37" t="s">
        <v>102</v>
      </c>
      <c r="AN5" s="37" t="s">
        <v>116</v>
      </c>
      <c r="AO5" s="37" t="s">
        <v>117</v>
      </c>
      <c r="AP5" s="37" t="s">
        <v>118</v>
      </c>
      <c r="AQ5" s="37" t="s">
        <v>119</v>
      </c>
      <c r="AR5" s="37" t="s">
        <v>120</v>
      </c>
      <c r="AS5" s="37" t="s">
        <v>121</v>
      </c>
      <c r="AT5" s="37" t="s">
        <v>122</v>
      </c>
      <c r="AU5" s="37" t="s">
        <v>123</v>
      </c>
      <c r="AV5" s="37" t="s">
        <v>103</v>
      </c>
      <c r="AW5" s="37" t="s">
        <v>124</v>
      </c>
      <c r="AX5" s="37" t="s">
        <v>125</v>
      </c>
      <c r="AY5" s="37" t="s">
        <v>126</v>
      </c>
      <c r="AZ5" s="37" t="s">
        <v>159</v>
      </c>
      <c r="BA5" s="37" t="s">
        <v>160</v>
      </c>
      <c r="BB5" s="37" t="s">
        <v>146</v>
      </c>
      <c r="BC5" s="37" t="s">
        <v>130</v>
      </c>
      <c r="BD5" s="37" t="s">
        <v>131</v>
      </c>
      <c r="BE5" s="37" t="s">
        <v>132</v>
      </c>
      <c r="BF5" s="37" t="s">
        <v>133</v>
      </c>
      <c r="BG5" s="37" t="s">
        <v>134</v>
      </c>
      <c r="BH5" s="37" t="s">
        <v>135</v>
      </c>
      <c r="BI5" s="37" t="s">
        <v>136</v>
      </c>
      <c r="BJ5" s="37" t="s">
        <v>137</v>
      </c>
      <c r="BK5" s="37" t="s">
        <v>138</v>
      </c>
      <c r="BL5" s="37" t="s">
        <v>140</v>
      </c>
      <c r="BM5" s="37" t="s">
        <v>141</v>
      </c>
    </row>
    <row r="6" spans="1:65">
      <c r="A6" s="30"/>
      <c r="B6" s="30"/>
      <c r="C6" s="30"/>
      <c r="D6" s="30"/>
      <c r="E6" s="65" t="s">
        <v>43</v>
      </c>
      <c r="F6" s="48" t="str">
        <f>IF(ISBLANK(D6),"",IF(E6="ja",[2]Übersicht!$C$7,"keine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44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 t="shared" ref="AA6:AA25" si="2">IF(B6&gt;0,$A$1,"")</f>
        <v/>
      </c>
      <c r="AB6" s="43" t="e" vm="14">
        <f t="shared" ref="AB6:AB25" si="3">INDEX(Bilder,MATCH($A$1,Blechbezeichnung,0),2)</f>
        <v>#VALUE!</v>
      </c>
      <c r="AC6" s="32">
        <f t="shared" ref="AC6:AC25" si="4">C6</f>
        <v>0</v>
      </c>
      <c r="AD6" s="32">
        <f t="shared" ref="AD6:AD25" si="5">D6</f>
        <v>0</v>
      </c>
      <c r="AE6" s="33" t="s">
        <v>143</v>
      </c>
      <c r="AF6" s="32" t="str">
        <f t="shared" ref="AF6:AF25" si="6">F6</f>
        <v/>
      </c>
      <c r="AG6" s="32">
        <f t="shared" ref="AG6:AG25" si="7">G6</f>
        <v>0</v>
      </c>
      <c r="AH6" s="32" t="e">
        <f>I6+H6-BL6</f>
        <v>#VALUE!</v>
      </c>
      <c r="AI6" s="32">
        <f>M6</f>
        <v>0</v>
      </c>
      <c r="AJ6" s="32"/>
      <c r="AK6" s="32"/>
      <c r="AL6" s="32"/>
      <c r="AM6" s="32"/>
      <c r="AN6" s="32">
        <v>4</v>
      </c>
      <c r="AO6" s="32">
        <v>1</v>
      </c>
      <c r="AP6" s="32">
        <v>0</v>
      </c>
      <c r="AQ6" s="32">
        <f>IF(V6="Ja",IF(G6&lt;2000,2,ROUNDUP((G6-2*G6/4)/900+1,0)),0)</f>
        <v>0</v>
      </c>
      <c r="AR6" s="32">
        <f>IF(V6="Nein",IF(IFERROR(SEARCH("eloxiert",D6),0)=0,IF(G6&lt;=2000,2,ROUNDUP((G6-2*G6/4)/900+1,0)),0),0)+T6</f>
        <v>0</v>
      </c>
      <c r="AS6" s="32">
        <f t="shared" ref="AS6:AS25" si="8">R6</f>
        <v>0</v>
      </c>
      <c r="AT6" s="32">
        <f t="shared" ref="AT6:AT25" si="9">S6</f>
        <v>0</v>
      </c>
      <c r="AU6" s="32" t="str">
        <f t="shared" ref="AU6:AU25" si="10">IF(ISBLANK(W6),"keine",W6)</f>
        <v>keine</v>
      </c>
      <c r="AV6" s="32"/>
      <c r="AW6" s="32" t="b">
        <f>IF(AND(COUNTBLANK(A6:G6)=0,COUNTBLANK(H6:I6)=0,NOT(ISBLANK(M6)),NOT(ISBLANK(V6))),TRUE(),FALSE())</f>
        <v>0</v>
      </c>
      <c r="AX6" s="38"/>
      <c r="AY6" s="38"/>
      <c r="AZ6" s="38"/>
      <c r="BA6" s="38" t="b">
        <f>IF(V6="Ja",IF(I6&lt;25,FALSE(),TRUE()),TRUE())</f>
        <v>1</v>
      </c>
      <c r="BB6" s="38"/>
      <c r="BC6" s="38"/>
      <c r="BD6" s="38"/>
      <c r="BE6" s="38" t="str">
        <f>IF(ISBLANK(M6),"",IF(OR(M6&lt;40,M6&gt;180),FALSE(),TRUE()))</f>
        <v/>
      </c>
      <c r="BF6" s="38"/>
      <c r="BG6" s="38"/>
      <c r="BH6" s="38"/>
      <c r="BI6" s="38"/>
      <c r="BJ6" s="38" t="str">
        <f>IFERROR(INDEX(Preisfaktoren!$B$22:$C$44,MATCH(D6,Preisfaktoren!$B$22:$B$44,0),2),"")</f>
        <v/>
      </c>
      <c r="BK6" s="38" t="str">
        <f>IFERROR(INDEX(Preisfaktoren!$B$22:$F$44,MATCH(D6,Preisfaktoren!$B$22:$B$44,0),5),"")</f>
        <v/>
      </c>
      <c r="BL6" s="38" t="str">
        <f>IFERROR(INDEX(Biegeabzug!$A$4:$H$21,MATCH($BK6,Biegeabzug!$A$4:$A$21,0),MATCH($AI6,Biegeabzug!$A$4:$H$4,1)),"")</f>
        <v/>
      </c>
      <c r="BM6" s="38" t="b">
        <f>IF(V6="Nein","",IF(AND(V6="Ja",BJ6&lt;2),FALSE(),TRUE()))</f>
        <v>1</v>
      </c>
    </row>
    <row r="7" spans="1:65">
      <c r="A7" s="30"/>
      <c r="B7" s="30"/>
      <c r="C7" s="30"/>
      <c r="D7" s="30"/>
      <c r="E7" s="65" t="s">
        <v>43</v>
      </c>
      <c r="F7" s="48" t="str">
        <f>IF(ISBLANK(D7),"",IF(E7="ja",[2]Übersicht!$C$7,"keine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44</v>
      </c>
      <c r="W7" s="101"/>
      <c r="Y7" s="32">
        <f t="shared" si="0"/>
        <v>0</v>
      </c>
      <c r="Z7" s="32">
        <f t="shared" si="1"/>
        <v>0</v>
      </c>
      <c r="AA7" s="43" t="str">
        <f t="shared" si="2"/>
        <v/>
      </c>
      <c r="AB7" s="43" t="e" vm="14">
        <f t="shared" si="3"/>
        <v>#VALUE!</v>
      </c>
      <c r="AC7" s="32">
        <f t="shared" si="4"/>
        <v>0</v>
      </c>
      <c r="AD7" s="32">
        <f t="shared" si="5"/>
        <v>0</v>
      </c>
      <c r="AE7" s="33" t="s">
        <v>143</v>
      </c>
      <c r="AF7" s="32" t="str">
        <f t="shared" si="6"/>
        <v/>
      </c>
      <c r="AG7" s="32">
        <f t="shared" si="7"/>
        <v>0</v>
      </c>
      <c r="AH7" s="32" t="e">
        <f t="shared" ref="AH7:AH25" si="11">I7+H7-BL7</f>
        <v>#VALUE!</v>
      </c>
      <c r="AI7" s="32">
        <f t="shared" ref="AI7:AI25" si="12">M7</f>
        <v>0</v>
      </c>
      <c r="AJ7" s="32"/>
      <c r="AK7" s="32"/>
      <c r="AL7" s="32"/>
      <c r="AM7" s="32"/>
      <c r="AN7" s="32">
        <v>4</v>
      </c>
      <c r="AO7" s="32">
        <v>1</v>
      </c>
      <c r="AP7" s="32">
        <v>0</v>
      </c>
      <c r="AQ7" s="32">
        <f t="shared" ref="AQ7:AQ25" si="13">IF(V7="Ja",IF(G7&lt;2000,2,ROUNDUP((G7-2*G7/4)/900+1,0)),0)</f>
        <v>0</v>
      </c>
      <c r="AR7" s="32">
        <f t="shared" ref="AR7:AR25" si="14">IF(V7="Nein",IF(IFERROR(SEARCH("eloxiert",D7),0)=0,IF(G7&lt;=2000,2,ROUNDUP((G7-2*G7/4)/900+1,0)),0),0)+T7</f>
        <v>0</v>
      </c>
      <c r="AS7" s="32">
        <f t="shared" si="8"/>
        <v>0</v>
      </c>
      <c r="AT7" s="32">
        <f t="shared" si="9"/>
        <v>0</v>
      </c>
      <c r="AU7" s="32" t="str">
        <f t="shared" si="10"/>
        <v>keine</v>
      </c>
      <c r="AV7" s="32"/>
      <c r="AW7" s="32" t="b">
        <f t="shared" ref="AW7:AW25" si="15">IF(AND(COUNTBLANK(A7:G7)=0,COUNTBLANK(H7:I7)=0,NOT(ISBLANK(M7)),NOT(ISBLANK(V7))),TRUE(),FALSE())</f>
        <v>0</v>
      </c>
      <c r="AX7" s="38"/>
      <c r="AY7" s="38"/>
      <c r="AZ7" s="38"/>
      <c r="BA7" s="38" t="b">
        <f t="shared" ref="BA7:BA25" si="16">IF(V7="Ja",IF(I7&lt;25,FALSE(),TRUE()),TRUE())</f>
        <v>1</v>
      </c>
      <c r="BB7" s="38"/>
      <c r="BC7" s="38"/>
      <c r="BD7" s="38"/>
      <c r="BE7" s="38" t="str">
        <f t="shared" ref="BE7:BE25" si="17">IF(ISBLANK(M7),"",IF(OR(M7&lt;40,M7&gt;180),FALSE(),TRUE()))</f>
        <v/>
      </c>
      <c r="BF7" s="38"/>
      <c r="BG7" s="38"/>
      <c r="BH7" s="38"/>
      <c r="BI7" s="38"/>
      <c r="BJ7" s="38" t="str">
        <f>IFERROR(INDEX(Preisfaktoren!$B$22:$C$44,MATCH(D7,Preisfaktoren!$B$22:$B$44,0),2),"")</f>
        <v/>
      </c>
      <c r="BK7" s="38" t="str">
        <f>IFERROR(INDEX(Preisfaktoren!$B$22:$F$44,MATCH(D7,Preisfaktoren!$B$22:$B$44,0),5),"")</f>
        <v/>
      </c>
      <c r="BL7" s="38" t="str">
        <f>IFERROR(INDEX(Biegeabzug!$A$4:$H$21,MATCH($BK7,Biegeabzug!$A$4:$A$21,0),MATCH(90,Biegeabzug!$A$4:$H$4,1)),"")</f>
        <v/>
      </c>
      <c r="BM7" s="38" t="b">
        <f t="shared" ref="BM7:BM25" si="18">IF(V7="Nein","",IF(AND(V7="Ja",BJ7&lt;2),FALSE(),TRUE()))</f>
        <v>1</v>
      </c>
    </row>
    <row r="8" spans="1:65">
      <c r="A8" s="30"/>
      <c r="B8" s="30"/>
      <c r="C8" s="30"/>
      <c r="D8" s="30"/>
      <c r="E8" s="65" t="s">
        <v>43</v>
      </c>
      <c r="F8" s="48" t="str">
        <f>IF(ISBLANK(D8),"",IF(E8="ja",[2]Übersicht!$C$7,"keine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44</v>
      </c>
      <c r="W8" s="101"/>
      <c r="Y8" s="32">
        <f t="shared" si="0"/>
        <v>0</v>
      </c>
      <c r="Z8" s="32">
        <f t="shared" si="1"/>
        <v>0</v>
      </c>
      <c r="AA8" s="43" t="str">
        <f t="shared" si="2"/>
        <v/>
      </c>
      <c r="AB8" s="43" t="e" vm="14">
        <f t="shared" si="3"/>
        <v>#VALUE!</v>
      </c>
      <c r="AC8" s="32">
        <f t="shared" si="4"/>
        <v>0</v>
      </c>
      <c r="AD8" s="32">
        <f t="shared" si="5"/>
        <v>0</v>
      </c>
      <c r="AE8" s="33" t="s">
        <v>143</v>
      </c>
      <c r="AF8" s="32" t="str">
        <f t="shared" si="6"/>
        <v/>
      </c>
      <c r="AG8" s="32">
        <f t="shared" si="7"/>
        <v>0</v>
      </c>
      <c r="AH8" s="32" t="e">
        <f t="shared" si="11"/>
        <v>#VALUE!</v>
      </c>
      <c r="AI8" s="32">
        <f t="shared" si="12"/>
        <v>0</v>
      </c>
      <c r="AJ8" s="32"/>
      <c r="AK8" s="32"/>
      <c r="AL8" s="32"/>
      <c r="AM8" s="32"/>
      <c r="AN8" s="32">
        <v>4</v>
      </c>
      <c r="AO8" s="32">
        <v>1</v>
      </c>
      <c r="AP8" s="32">
        <v>0</v>
      </c>
      <c r="AQ8" s="32">
        <f t="shared" si="13"/>
        <v>0</v>
      </c>
      <c r="AR8" s="32">
        <f t="shared" si="14"/>
        <v>0</v>
      </c>
      <c r="AS8" s="32">
        <f t="shared" si="8"/>
        <v>0</v>
      </c>
      <c r="AT8" s="32">
        <f t="shared" si="9"/>
        <v>0</v>
      </c>
      <c r="AU8" s="32" t="str">
        <f t="shared" si="10"/>
        <v>keine</v>
      </c>
      <c r="AV8" s="32"/>
      <c r="AW8" s="32" t="b">
        <f t="shared" si="15"/>
        <v>0</v>
      </c>
      <c r="AX8" s="38"/>
      <c r="AY8" s="38"/>
      <c r="AZ8" s="38"/>
      <c r="BA8" s="38" t="b">
        <f t="shared" si="16"/>
        <v>1</v>
      </c>
      <c r="BB8" s="38"/>
      <c r="BC8" s="38"/>
      <c r="BD8" s="38"/>
      <c r="BE8" s="38" t="str">
        <f t="shared" si="17"/>
        <v/>
      </c>
      <c r="BF8" s="38"/>
      <c r="BG8" s="38"/>
      <c r="BH8" s="38"/>
      <c r="BI8" s="38"/>
      <c r="BJ8" s="38" t="str">
        <f>IFERROR(INDEX(Preisfaktoren!$B$22:$C$44,MATCH(D8,Preisfaktoren!$B$22:$B$44,0),2),"")</f>
        <v/>
      </c>
      <c r="BK8" s="38" t="str">
        <f>IFERROR(INDEX(Preisfaktoren!$B$22:$F$44,MATCH(D8,Preisfaktoren!$B$22:$B$44,0),5),"")</f>
        <v/>
      </c>
      <c r="BL8" s="38" t="str">
        <f>IFERROR(INDEX(Biegeabzug!$A$4:$H$21,MATCH($BK8,Biegeabzug!$A$4:$A$21,0),MATCH(90,Biegeabzug!$A$4:$H$4,1)),"")</f>
        <v/>
      </c>
      <c r="BM8" s="38" t="b">
        <f t="shared" si="18"/>
        <v>1</v>
      </c>
    </row>
    <row r="9" spans="1:65">
      <c r="A9" s="30"/>
      <c r="B9" s="30"/>
      <c r="C9" s="30"/>
      <c r="D9" s="30"/>
      <c r="E9" s="65" t="s">
        <v>43</v>
      </c>
      <c r="F9" s="48" t="str">
        <f>IF(ISBLANK(D9),"",IF(E9="ja",[2]Übersicht!$C$7,"keine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44</v>
      </c>
      <c r="W9" s="101"/>
      <c r="Y9" s="32">
        <f t="shared" si="0"/>
        <v>0</v>
      </c>
      <c r="Z9" s="32">
        <f t="shared" si="1"/>
        <v>0</v>
      </c>
      <c r="AA9" s="43" t="str">
        <f t="shared" si="2"/>
        <v/>
      </c>
      <c r="AB9" s="43" t="e" vm="14">
        <f t="shared" si="3"/>
        <v>#VALUE!</v>
      </c>
      <c r="AC9" s="32">
        <f t="shared" si="4"/>
        <v>0</v>
      </c>
      <c r="AD9" s="32">
        <f t="shared" si="5"/>
        <v>0</v>
      </c>
      <c r="AE9" s="33" t="s">
        <v>143</v>
      </c>
      <c r="AF9" s="32" t="str">
        <f t="shared" si="6"/>
        <v/>
      </c>
      <c r="AG9" s="32">
        <f t="shared" si="7"/>
        <v>0</v>
      </c>
      <c r="AH9" s="32" t="e">
        <f t="shared" si="11"/>
        <v>#VALUE!</v>
      </c>
      <c r="AI9" s="32">
        <f t="shared" si="12"/>
        <v>0</v>
      </c>
      <c r="AJ9" s="32"/>
      <c r="AK9" s="32"/>
      <c r="AL9" s="32"/>
      <c r="AM9" s="32"/>
      <c r="AN9" s="32">
        <v>4</v>
      </c>
      <c r="AO9" s="32">
        <v>1</v>
      </c>
      <c r="AP9" s="32">
        <v>0</v>
      </c>
      <c r="AQ9" s="32">
        <f t="shared" si="13"/>
        <v>0</v>
      </c>
      <c r="AR9" s="32">
        <f t="shared" si="14"/>
        <v>0</v>
      </c>
      <c r="AS9" s="32">
        <f t="shared" si="8"/>
        <v>0</v>
      </c>
      <c r="AT9" s="32">
        <f t="shared" si="9"/>
        <v>0</v>
      </c>
      <c r="AU9" s="32" t="str">
        <f t="shared" si="10"/>
        <v>keine</v>
      </c>
      <c r="AV9" s="32"/>
      <c r="AW9" s="32" t="b">
        <f t="shared" si="15"/>
        <v>0</v>
      </c>
      <c r="AX9" s="38"/>
      <c r="AY9" s="38"/>
      <c r="AZ9" s="38"/>
      <c r="BA9" s="38" t="b">
        <f t="shared" si="16"/>
        <v>1</v>
      </c>
      <c r="BB9" s="38"/>
      <c r="BC9" s="38"/>
      <c r="BD9" s="38"/>
      <c r="BE9" s="38" t="str">
        <f t="shared" si="17"/>
        <v/>
      </c>
      <c r="BF9" s="38"/>
      <c r="BG9" s="38"/>
      <c r="BH9" s="38"/>
      <c r="BI9" s="38"/>
      <c r="BJ9" s="38" t="str">
        <f>IFERROR(INDEX(Preisfaktoren!$B$22:$C$44,MATCH(D9,Preisfaktoren!$B$22:$B$44,0),2),"")</f>
        <v/>
      </c>
      <c r="BK9" s="38" t="str">
        <f>IFERROR(INDEX(Preisfaktoren!$B$22:$F$44,MATCH(D9,Preisfaktoren!$B$22:$B$44,0),5),"")</f>
        <v/>
      </c>
      <c r="BL9" s="38" t="str">
        <f>IFERROR(INDEX(Biegeabzug!$A$4:$H$21,MATCH($BK9,Biegeabzug!$A$4:$A$21,0),MATCH(90,Biegeabzug!$A$4:$H$4,1)),"")</f>
        <v/>
      </c>
      <c r="BM9" s="38" t="b">
        <f t="shared" si="18"/>
        <v>1</v>
      </c>
    </row>
    <row r="10" spans="1:65">
      <c r="A10" s="30"/>
      <c r="B10" s="30"/>
      <c r="C10" s="30"/>
      <c r="D10" s="30"/>
      <c r="E10" s="65" t="s">
        <v>43</v>
      </c>
      <c r="F10" s="48" t="str">
        <f>IF(ISBLANK(D10),"",IF(E10="ja",[2]Übersicht!$C$7,"keine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44</v>
      </c>
      <c r="W10" s="101"/>
      <c r="Y10" s="32">
        <f t="shared" si="0"/>
        <v>0</v>
      </c>
      <c r="Z10" s="32">
        <f t="shared" si="1"/>
        <v>0</v>
      </c>
      <c r="AA10" s="43" t="str">
        <f t="shared" si="2"/>
        <v/>
      </c>
      <c r="AB10" s="43" t="e" vm="14">
        <f t="shared" si="3"/>
        <v>#VALUE!</v>
      </c>
      <c r="AC10" s="32">
        <f t="shared" si="4"/>
        <v>0</v>
      </c>
      <c r="AD10" s="32">
        <f t="shared" si="5"/>
        <v>0</v>
      </c>
      <c r="AE10" s="33" t="s">
        <v>143</v>
      </c>
      <c r="AF10" s="32" t="str">
        <f t="shared" si="6"/>
        <v/>
      </c>
      <c r="AG10" s="32">
        <f t="shared" si="7"/>
        <v>0</v>
      </c>
      <c r="AH10" s="32" t="e">
        <f t="shared" si="11"/>
        <v>#VALUE!</v>
      </c>
      <c r="AI10" s="32">
        <f t="shared" si="12"/>
        <v>0</v>
      </c>
      <c r="AJ10" s="32"/>
      <c r="AK10" s="32"/>
      <c r="AL10" s="32"/>
      <c r="AM10" s="32"/>
      <c r="AN10" s="32">
        <v>4</v>
      </c>
      <c r="AO10" s="32">
        <v>1</v>
      </c>
      <c r="AP10" s="32">
        <v>0</v>
      </c>
      <c r="AQ10" s="32">
        <f t="shared" si="13"/>
        <v>0</v>
      </c>
      <c r="AR10" s="32">
        <f t="shared" si="14"/>
        <v>0</v>
      </c>
      <c r="AS10" s="32">
        <f t="shared" si="8"/>
        <v>0</v>
      </c>
      <c r="AT10" s="32">
        <f t="shared" si="9"/>
        <v>0</v>
      </c>
      <c r="AU10" s="32" t="str">
        <f t="shared" si="10"/>
        <v>keine</v>
      </c>
      <c r="AV10" s="32"/>
      <c r="AW10" s="32" t="b">
        <f t="shared" si="15"/>
        <v>0</v>
      </c>
      <c r="AX10" s="38"/>
      <c r="AY10" s="38"/>
      <c r="AZ10" s="38"/>
      <c r="BA10" s="38" t="b">
        <f t="shared" si="16"/>
        <v>1</v>
      </c>
      <c r="BB10" s="38"/>
      <c r="BC10" s="38"/>
      <c r="BD10" s="38"/>
      <c r="BE10" s="38" t="str">
        <f t="shared" si="17"/>
        <v/>
      </c>
      <c r="BF10" s="38"/>
      <c r="BG10" s="38"/>
      <c r="BH10" s="38"/>
      <c r="BI10" s="38"/>
      <c r="BJ10" s="38" t="str">
        <f>IFERROR(INDEX(Preisfaktoren!$B$22:$C$44,MATCH(D10,Preisfaktoren!$B$22:$B$44,0),2),"")</f>
        <v/>
      </c>
      <c r="BK10" s="38" t="str">
        <f>IFERROR(INDEX(Preisfaktoren!$B$22:$F$44,MATCH(D10,Preisfaktoren!$B$22:$B$44,0),5),"")</f>
        <v/>
      </c>
      <c r="BL10" s="38" t="str">
        <f>IFERROR(INDEX(Biegeabzug!$A$4:$H$21,MATCH($BK10,Biegeabzug!$A$4:$A$21,0),MATCH(90,Biegeabzug!$A$4:$H$4,1)),"")</f>
        <v/>
      </c>
      <c r="BM10" s="38" t="b">
        <f t="shared" si="18"/>
        <v>1</v>
      </c>
    </row>
    <row r="11" spans="1:65">
      <c r="A11" s="30"/>
      <c r="B11" s="30"/>
      <c r="C11" s="30"/>
      <c r="D11" s="30"/>
      <c r="E11" s="65" t="s">
        <v>43</v>
      </c>
      <c r="F11" s="48" t="str">
        <f>IF(ISBLANK(D11),"",IF(E11="ja",[2]Übersicht!$C$7,"keine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44</v>
      </c>
      <c r="W11" s="101"/>
      <c r="Y11" s="32">
        <f t="shared" si="0"/>
        <v>0</v>
      </c>
      <c r="Z11" s="32">
        <f t="shared" si="1"/>
        <v>0</v>
      </c>
      <c r="AA11" s="43" t="str">
        <f t="shared" si="2"/>
        <v/>
      </c>
      <c r="AB11" s="43" t="e" vm="14">
        <f t="shared" si="3"/>
        <v>#VALUE!</v>
      </c>
      <c r="AC11" s="32">
        <f t="shared" si="4"/>
        <v>0</v>
      </c>
      <c r="AD11" s="32">
        <f t="shared" si="5"/>
        <v>0</v>
      </c>
      <c r="AE11" s="33" t="s">
        <v>143</v>
      </c>
      <c r="AF11" s="32" t="str">
        <f t="shared" si="6"/>
        <v/>
      </c>
      <c r="AG11" s="32">
        <f t="shared" si="7"/>
        <v>0</v>
      </c>
      <c r="AH11" s="32" t="e">
        <f t="shared" si="11"/>
        <v>#VALUE!</v>
      </c>
      <c r="AI11" s="32">
        <f t="shared" si="12"/>
        <v>0</v>
      </c>
      <c r="AJ11" s="32"/>
      <c r="AK11" s="32"/>
      <c r="AL11" s="32"/>
      <c r="AM11" s="32"/>
      <c r="AN11" s="32">
        <v>4</v>
      </c>
      <c r="AO11" s="32">
        <v>1</v>
      </c>
      <c r="AP11" s="32">
        <v>0</v>
      </c>
      <c r="AQ11" s="32">
        <f t="shared" si="13"/>
        <v>0</v>
      </c>
      <c r="AR11" s="32">
        <f t="shared" si="14"/>
        <v>0</v>
      </c>
      <c r="AS11" s="32">
        <f t="shared" si="8"/>
        <v>0</v>
      </c>
      <c r="AT11" s="32">
        <f t="shared" si="9"/>
        <v>0</v>
      </c>
      <c r="AU11" s="32" t="str">
        <f t="shared" si="10"/>
        <v>keine</v>
      </c>
      <c r="AV11" s="32"/>
      <c r="AW11" s="32" t="b">
        <f t="shared" si="15"/>
        <v>0</v>
      </c>
      <c r="AX11" s="38"/>
      <c r="AY11" s="38"/>
      <c r="AZ11" s="38"/>
      <c r="BA11" s="38" t="b">
        <f t="shared" si="16"/>
        <v>1</v>
      </c>
      <c r="BB11" s="38"/>
      <c r="BC11" s="38"/>
      <c r="BD11" s="38"/>
      <c r="BE11" s="38" t="str">
        <f t="shared" si="17"/>
        <v/>
      </c>
      <c r="BF11" s="38"/>
      <c r="BG11" s="38"/>
      <c r="BH11" s="38"/>
      <c r="BI11" s="38"/>
      <c r="BJ11" s="38" t="str">
        <f>IFERROR(INDEX(Preisfaktoren!$B$22:$C$44,MATCH(D11,Preisfaktoren!$B$22:$B$44,0),2),"")</f>
        <v/>
      </c>
      <c r="BK11" s="38" t="str">
        <f>IFERROR(INDEX(Preisfaktoren!$B$22:$F$44,MATCH(D11,Preisfaktoren!$B$22:$B$44,0),5),"")</f>
        <v/>
      </c>
      <c r="BL11" s="38" t="str">
        <f>IFERROR(INDEX(Biegeabzug!$A$4:$H$21,MATCH($BK11,Biegeabzug!$A$4:$A$21,0),MATCH(90,Biegeabzug!$A$4:$H$4,1)),"")</f>
        <v/>
      </c>
      <c r="BM11" s="38" t="b">
        <f t="shared" si="18"/>
        <v>1</v>
      </c>
    </row>
    <row r="12" spans="1:65">
      <c r="A12" s="30"/>
      <c r="B12" s="30"/>
      <c r="C12" s="30"/>
      <c r="D12" s="30"/>
      <c r="E12" s="65" t="s">
        <v>43</v>
      </c>
      <c r="F12" s="48" t="str">
        <f>IF(ISBLANK(D12),"",IF(E12="ja",[2]Übersicht!$C$7,"keine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44</v>
      </c>
      <c r="W12" s="101"/>
      <c r="Y12" s="32">
        <f t="shared" si="0"/>
        <v>0</v>
      </c>
      <c r="Z12" s="32">
        <f t="shared" si="1"/>
        <v>0</v>
      </c>
      <c r="AA12" s="43" t="str">
        <f t="shared" si="2"/>
        <v/>
      </c>
      <c r="AB12" s="43" t="e" vm="14">
        <f t="shared" si="3"/>
        <v>#VALUE!</v>
      </c>
      <c r="AC12" s="32">
        <f t="shared" si="4"/>
        <v>0</v>
      </c>
      <c r="AD12" s="32">
        <f t="shared" si="5"/>
        <v>0</v>
      </c>
      <c r="AE12" s="33" t="s">
        <v>143</v>
      </c>
      <c r="AF12" s="32" t="str">
        <f t="shared" si="6"/>
        <v/>
      </c>
      <c r="AG12" s="32">
        <f t="shared" si="7"/>
        <v>0</v>
      </c>
      <c r="AH12" s="32" t="e">
        <f t="shared" si="11"/>
        <v>#VALUE!</v>
      </c>
      <c r="AI12" s="32">
        <f t="shared" si="12"/>
        <v>0</v>
      </c>
      <c r="AJ12" s="32"/>
      <c r="AK12" s="32"/>
      <c r="AL12" s="32"/>
      <c r="AM12" s="32"/>
      <c r="AN12" s="32">
        <v>4</v>
      </c>
      <c r="AO12" s="32">
        <v>1</v>
      </c>
      <c r="AP12" s="32">
        <v>0</v>
      </c>
      <c r="AQ12" s="32">
        <f t="shared" si="13"/>
        <v>0</v>
      </c>
      <c r="AR12" s="32">
        <f t="shared" si="14"/>
        <v>0</v>
      </c>
      <c r="AS12" s="32">
        <f t="shared" si="8"/>
        <v>0</v>
      </c>
      <c r="AT12" s="32">
        <f t="shared" si="9"/>
        <v>0</v>
      </c>
      <c r="AU12" s="32" t="str">
        <f t="shared" si="10"/>
        <v>keine</v>
      </c>
      <c r="AV12" s="32"/>
      <c r="AW12" s="32" t="b">
        <f t="shared" si="15"/>
        <v>0</v>
      </c>
      <c r="AX12" s="38"/>
      <c r="AY12" s="38"/>
      <c r="AZ12" s="38"/>
      <c r="BA12" s="38" t="b">
        <f t="shared" si="16"/>
        <v>1</v>
      </c>
      <c r="BB12" s="38"/>
      <c r="BC12" s="38"/>
      <c r="BD12" s="38"/>
      <c r="BE12" s="38" t="str">
        <f t="shared" si="17"/>
        <v/>
      </c>
      <c r="BF12" s="38"/>
      <c r="BG12" s="38"/>
      <c r="BH12" s="38"/>
      <c r="BI12" s="38"/>
      <c r="BJ12" s="38" t="str">
        <f>IFERROR(INDEX(Preisfaktoren!$B$22:$C$44,MATCH(D12,Preisfaktoren!$B$22:$B$44,0),2),"")</f>
        <v/>
      </c>
      <c r="BK12" s="38" t="str">
        <f>IFERROR(INDEX(Preisfaktoren!$B$22:$F$44,MATCH(D12,Preisfaktoren!$B$22:$B$44,0),5),"")</f>
        <v/>
      </c>
      <c r="BL12" s="38" t="str">
        <f>IFERROR(INDEX(Biegeabzug!$A$4:$H$21,MATCH($BK12,Biegeabzug!$A$4:$A$21,0),MATCH(90,Biegeabzug!$A$4:$H$4,1)),"")</f>
        <v/>
      </c>
      <c r="BM12" s="38" t="b">
        <f t="shared" si="18"/>
        <v>1</v>
      </c>
    </row>
    <row r="13" spans="1:65">
      <c r="A13" s="30"/>
      <c r="B13" s="30"/>
      <c r="C13" s="30"/>
      <c r="D13" s="30"/>
      <c r="E13" s="65" t="s">
        <v>43</v>
      </c>
      <c r="F13" s="48" t="str">
        <f>IF(ISBLANK(D13),"",IF(E13="ja",[2]Übersicht!$C$7,"keine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44</v>
      </c>
      <c r="W13" s="101"/>
      <c r="Y13" s="32">
        <f t="shared" si="0"/>
        <v>0</v>
      </c>
      <c r="Z13" s="32">
        <f t="shared" si="1"/>
        <v>0</v>
      </c>
      <c r="AA13" s="43" t="str">
        <f t="shared" si="2"/>
        <v/>
      </c>
      <c r="AB13" s="43" t="e" vm="14">
        <f t="shared" si="3"/>
        <v>#VALUE!</v>
      </c>
      <c r="AC13" s="32">
        <f t="shared" si="4"/>
        <v>0</v>
      </c>
      <c r="AD13" s="32">
        <f t="shared" si="5"/>
        <v>0</v>
      </c>
      <c r="AE13" s="33" t="s">
        <v>143</v>
      </c>
      <c r="AF13" s="32" t="str">
        <f t="shared" si="6"/>
        <v/>
      </c>
      <c r="AG13" s="32">
        <f t="shared" si="7"/>
        <v>0</v>
      </c>
      <c r="AH13" s="32" t="e">
        <f t="shared" si="11"/>
        <v>#VALUE!</v>
      </c>
      <c r="AI13" s="32">
        <f t="shared" si="12"/>
        <v>0</v>
      </c>
      <c r="AJ13" s="32"/>
      <c r="AK13" s="32"/>
      <c r="AL13" s="32"/>
      <c r="AM13" s="32"/>
      <c r="AN13" s="32">
        <v>4</v>
      </c>
      <c r="AO13" s="32">
        <v>1</v>
      </c>
      <c r="AP13" s="32">
        <v>0</v>
      </c>
      <c r="AQ13" s="32">
        <f t="shared" si="13"/>
        <v>0</v>
      </c>
      <c r="AR13" s="32">
        <f t="shared" si="14"/>
        <v>0</v>
      </c>
      <c r="AS13" s="32">
        <f t="shared" si="8"/>
        <v>0</v>
      </c>
      <c r="AT13" s="32">
        <f t="shared" si="9"/>
        <v>0</v>
      </c>
      <c r="AU13" s="32" t="str">
        <f t="shared" si="10"/>
        <v>keine</v>
      </c>
      <c r="AV13" s="32"/>
      <c r="AW13" s="32" t="b">
        <f t="shared" si="15"/>
        <v>0</v>
      </c>
      <c r="AX13" s="38"/>
      <c r="AY13" s="38"/>
      <c r="AZ13" s="38"/>
      <c r="BA13" s="38" t="b">
        <f t="shared" si="16"/>
        <v>1</v>
      </c>
      <c r="BB13" s="38"/>
      <c r="BC13" s="38"/>
      <c r="BD13" s="38"/>
      <c r="BE13" s="38" t="str">
        <f t="shared" si="17"/>
        <v/>
      </c>
      <c r="BF13" s="38"/>
      <c r="BG13" s="38"/>
      <c r="BH13" s="38"/>
      <c r="BI13" s="38"/>
      <c r="BJ13" s="38" t="str">
        <f>IFERROR(INDEX(Preisfaktoren!$B$22:$C$44,MATCH(D13,Preisfaktoren!$B$22:$B$44,0),2),"")</f>
        <v/>
      </c>
      <c r="BK13" s="38" t="str">
        <f>IFERROR(INDEX(Preisfaktoren!$B$22:$F$44,MATCH(D13,Preisfaktoren!$B$22:$B$44,0),5),"")</f>
        <v/>
      </c>
      <c r="BL13" s="38" t="str">
        <f>IFERROR(INDEX(Biegeabzug!$A$4:$H$21,MATCH($BK13,Biegeabzug!$A$4:$A$21,0),MATCH(90,Biegeabzug!$A$4:$H$4,1)),"")</f>
        <v/>
      </c>
      <c r="BM13" s="38" t="b">
        <f t="shared" si="18"/>
        <v>1</v>
      </c>
    </row>
    <row r="14" spans="1:65">
      <c r="A14" s="30"/>
      <c r="B14" s="30"/>
      <c r="C14" s="30"/>
      <c r="D14" s="30"/>
      <c r="E14" s="65" t="s">
        <v>43</v>
      </c>
      <c r="F14" s="48" t="str">
        <f>IF(ISBLANK(D14),"",IF(E14="ja",[2]Übersicht!$C$7,"keine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44</v>
      </c>
      <c r="W14" s="101"/>
      <c r="Y14" s="32">
        <f t="shared" si="0"/>
        <v>0</v>
      </c>
      <c r="Z14" s="32">
        <f t="shared" si="1"/>
        <v>0</v>
      </c>
      <c r="AA14" s="43" t="str">
        <f t="shared" si="2"/>
        <v/>
      </c>
      <c r="AB14" s="43" t="e" vm="14">
        <f t="shared" si="3"/>
        <v>#VALUE!</v>
      </c>
      <c r="AC14" s="32">
        <f t="shared" si="4"/>
        <v>0</v>
      </c>
      <c r="AD14" s="32">
        <f t="shared" si="5"/>
        <v>0</v>
      </c>
      <c r="AE14" s="33" t="s">
        <v>143</v>
      </c>
      <c r="AF14" s="32" t="str">
        <f t="shared" si="6"/>
        <v/>
      </c>
      <c r="AG14" s="32">
        <f t="shared" si="7"/>
        <v>0</v>
      </c>
      <c r="AH14" s="32" t="e">
        <f t="shared" si="11"/>
        <v>#VALUE!</v>
      </c>
      <c r="AI14" s="32">
        <f t="shared" si="12"/>
        <v>0</v>
      </c>
      <c r="AJ14" s="32"/>
      <c r="AK14" s="32"/>
      <c r="AL14" s="32"/>
      <c r="AM14" s="32"/>
      <c r="AN14" s="32">
        <v>4</v>
      </c>
      <c r="AO14" s="32">
        <v>1</v>
      </c>
      <c r="AP14" s="32">
        <v>0</v>
      </c>
      <c r="AQ14" s="32">
        <f t="shared" si="13"/>
        <v>0</v>
      </c>
      <c r="AR14" s="32">
        <f t="shared" si="14"/>
        <v>0</v>
      </c>
      <c r="AS14" s="32">
        <f t="shared" si="8"/>
        <v>0</v>
      </c>
      <c r="AT14" s="32">
        <f t="shared" si="9"/>
        <v>0</v>
      </c>
      <c r="AU14" s="32" t="str">
        <f t="shared" si="10"/>
        <v>keine</v>
      </c>
      <c r="AV14" s="32"/>
      <c r="AW14" s="32" t="b">
        <f t="shared" si="15"/>
        <v>0</v>
      </c>
      <c r="AX14" s="38"/>
      <c r="AY14" s="38"/>
      <c r="AZ14" s="38"/>
      <c r="BA14" s="38" t="b">
        <f t="shared" si="16"/>
        <v>1</v>
      </c>
      <c r="BB14" s="38"/>
      <c r="BC14" s="38"/>
      <c r="BD14" s="38"/>
      <c r="BE14" s="38" t="str">
        <f t="shared" si="17"/>
        <v/>
      </c>
      <c r="BF14" s="38"/>
      <c r="BG14" s="38"/>
      <c r="BH14" s="38"/>
      <c r="BI14" s="38"/>
      <c r="BJ14" s="38" t="str">
        <f>IFERROR(INDEX(Preisfaktoren!$B$22:$C$44,MATCH(D14,Preisfaktoren!$B$22:$B$44,0),2),"")</f>
        <v/>
      </c>
      <c r="BK14" s="38" t="str">
        <f>IFERROR(INDEX(Preisfaktoren!$B$22:$F$44,MATCH(D14,Preisfaktoren!$B$22:$B$44,0),5),"")</f>
        <v/>
      </c>
      <c r="BL14" s="38" t="str">
        <f>IFERROR(INDEX(Biegeabzug!$A$4:$H$21,MATCH($BK14,Biegeabzug!$A$4:$A$21,0),MATCH(90,Biegeabzug!$A$4:$H$4,1)),"")</f>
        <v/>
      </c>
      <c r="BM14" s="38" t="b">
        <f t="shared" si="18"/>
        <v>1</v>
      </c>
    </row>
    <row r="15" spans="1:65">
      <c r="A15" s="30"/>
      <c r="B15" s="30"/>
      <c r="C15" s="30"/>
      <c r="D15" s="30"/>
      <c r="E15" s="65" t="s">
        <v>43</v>
      </c>
      <c r="F15" s="48" t="str">
        <f>IF(ISBLANK(D15),"",IF(E15="ja",[2]Übersicht!$C$7,"keine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44</v>
      </c>
      <c r="W15" s="101"/>
      <c r="Y15" s="32">
        <f t="shared" si="0"/>
        <v>0</v>
      </c>
      <c r="Z15" s="32">
        <f t="shared" si="1"/>
        <v>0</v>
      </c>
      <c r="AA15" s="43" t="str">
        <f t="shared" si="2"/>
        <v/>
      </c>
      <c r="AB15" s="43" t="e" vm="14">
        <f t="shared" si="3"/>
        <v>#VALUE!</v>
      </c>
      <c r="AC15" s="32">
        <f t="shared" si="4"/>
        <v>0</v>
      </c>
      <c r="AD15" s="32">
        <f t="shared" si="5"/>
        <v>0</v>
      </c>
      <c r="AE15" s="33" t="s">
        <v>143</v>
      </c>
      <c r="AF15" s="32" t="str">
        <f t="shared" si="6"/>
        <v/>
      </c>
      <c r="AG15" s="32">
        <f t="shared" si="7"/>
        <v>0</v>
      </c>
      <c r="AH15" s="32" t="e">
        <f t="shared" si="11"/>
        <v>#VALUE!</v>
      </c>
      <c r="AI15" s="32">
        <f t="shared" si="12"/>
        <v>0</v>
      </c>
      <c r="AJ15" s="32"/>
      <c r="AK15" s="32"/>
      <c r="AL15" s="32"/>
      <c r="AM15" s="32"/>
      <c r="AN15" s="32">
        <v>4</v>
      </c>
      <c r="AO15" s="32">
        <v>1</v>
      </c>
      <c r="AP15" s="32">
        <v>0</v>
      </c>
      <c r="AQ15" s="32">
        <f t="shared" si="13"/>
        <v>0</v>
      </c>
      <c r="AR15" s="32">
        <f t="shared" si="14"/>
        <v>0</v>
      </c>
      <c r="AS15" s="32">
        <f t="shared" si="8"/>
        <v>0</v>
      </c>
      <c r="AT15" s="32">
        <f t="shared" si="9"/>
        <v>0</v>
      </c>
      <c r="AU15" s="32" t="str">
        <f t="shared" si="10"/>
        <v>keine</v>
      </c>
      <c r="AV15" s="32"/>
      <c r="AW15" s="32" t="b">
        <f t="shared" si="15"/>
        <v>0</v>
      </c>
      <c r="AX15" s="38"/>
      <c r="AY15" s="38"/>
      <c r="AZ15" s="38"/>
      <c r="BA15" s="38" t="b">
        <f t="shared" si="16"/>
        <v>1</v>
      </c>
      <c r="BB15" s="38"/>
      <c r="BC15" s="38"/>
      <c r="BD15" s="38"/>
      <c r="BE15" s="38" t="str">
        <f t="shared" si="17"/>
        <v/>
      </c>
      <c r="BF15" s="38"/>
      <c r="BG15" s="38"/>
      <c r="BH15" s="38"/>
      <c r="BI15" s="38"/>
      <c r="BJ15" s="38" t="str">
        <f>IFERROR(INDEX(Preisfaktoren!$B$22:$C$44,MATCH(D15,Preisfaktoren!$B$22:$B$44,0),2),"")</f>
        <v/>
      </c>
      <c r="BK15" s="38" t="str">
        <f>IFERROR(INDEX(Preisfaktoren!$B$22:$F$44,MATCH(D15,Preisfaktoren!$B$22:$B$44,0),5),"")</f>
        <v/>
      </c>
      <c r="BL15" s="38" t="str">
        <f>IFERROR(INDEX(Biegeabzug!$A$4:$H$21,MATCH($BK15,Biegeabzug!$A$4:$A$21,0),MATCH(90,Biegeabzug!$A$4:$H$4,1)),"")</f>
        <v/>
      </c>
      <c r="BM15" s="38" t="b">
        <f t="shared" si="18"/>
        <v>1</v>
      </c>
    </row>
    <row r="16" spans="1:65">
      <c r="A16" s="30"/>
      <c r="B16" s="30"/>
      <c r="C16" s="30"/>
      <c r="D16" s="30"/>
      <c r="E16" s="65" t="s">
        <v>43</v>
      </c>
      <c r="F16" s="48" t="str">
        <f>IF(ISBLANK(D16),"",IF(E16="ja",[2]Übersicht!$C$7,"keine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44</v>
      </c>
      <c r="W16" s="101"/>
      <c r="Y16" s="32">
        <f t="shared" si="0"/>
        <v>0</v>
      </c>
      <c r="Z16" s="32">
        <f t="shared" si="1"/>
        <v>0</v>
      </c>
      <c r="AA16" s="43" t="str">
        <f t="shared" si="2"/>
        <v/>
      </c>
      <c r="AB16" s="43" t="e" vm="14">
        <f t="shared" si="3"/>
        <v>#VALUE!</v>
      </c>
      <c r="AC16" s="32">
        <f t="shared" si="4"/>
        <v>0</v>
      </c>
      <c r="AD16" s="32">
        <f t="shared" si="5"/>
        <v>0</v>
      </c>
      <c r="AE16" s="33" t="s">
        <v>143</v>
      </c>
      <c r="AF16" s="32" t="str">
        <f t="shared" si="6"/>
        <v/>
      </c>
      <c r="AG16" s="32">
        <f t="shared" si="7"/>
        <v>0</v>
      </c>
      <c r="AH16" s="32" t="e">
        <f t="shared" si="11"/>
        <v>#VALUE!</v>
      </c>
      <c r="AI16" s="32">
        <f t="shared" si="12"/>
        <v>0</v>
      </c>
      <c r="AJ16" s="32"/>
      <c r="AK16" s="32"/>
      <c r="AL16" s="32"/>
      <c r="AM16" s="32"/>
      <c r="AN16" s="32">
        <v>4</v>
      </c>
      <c r="AO16" s="32">
        <v>1</v>
      </c>
      <c r="AP16" s="32">
        <v>0</v>
      </c>
      <c r="AQ16" s="32">
        <f t="shared" si="13"/>
        <v>0</v>
      </c>
      <c r="AR16" s="32">
        <f t="shared" si="14"/>
        <v>0</v>
      </c>
      <c r="AS16" s="32">
        <f t="shared" si="8"/>
        <v>0</v>
      </c>
      <c r="AT16" s="32">
        <f t="shared" si="9"/>
        <v>0</v>
      </c>
      <c r="AU16" s="32" t="str">
        <f t="shared" si="10"/>
        <v>keine</v>
      </c>
      <c r="AV16" s="32"/>
      <c r="AW16" s="32" t="b">
        <f t="shared" si="15"/>
        <v>0</v>
      </c>
      <c r="AX16" s="38"/>
      <c r="AY16" s="38"/>
      <c r="AZ16" s="38"/>
      <c r="BA16" s="38" t="b">
        <f t="shared" si="16"/>
        <v>1</v>
      </c>
      <c r="BB16" s="38"/>
      <c r="BC16" s="38"/>
      <c r="BD16" s="38"/>
      <c r="BE16" s="38" t="str">
        <f t="shared" si="17"/>
        <v/>
      </c>
      <c r="BF16" s="38"/>
      <c r="BG16" s="38"/>
      <c r="BH16" s="38"/>
      <c r="BI16" s="38"/>
      <c r="BJ16" s="38" t="str">
        <f>IFERROR(INDEX(Preisfaktoren!$B$22:$C$44,MATCH(D16,Preisfaktoren!$B$22:$B$44,0),2),"")</f>
        <v/>
      </c>
      <c r="BK16" s="38" t="str">
        <f>IFERROR(INDEX(Preisfaktoren!$B$22:$F$44,MATCH(D16,Preisfaktoren!$B$22:$B$44,0),5),"")</f>
        <v/>
      </c>
      <c r="BL16" s="38" t="str">
        <f>IFERROR(INDEX(Biegeabzug!$A$4:$H$21,MATCH($BK16,Biegeabzug!$A$4:$A$21,0),MATCH(90,Biegeabzug!$A$4:$H$4,1)),"")</f>
        <v/>
      </c>
      <c r="BM16" s="38" t="b">
        <f t="shared" si="18"/>
        <v>1</v>
      </c>
    </row>
    <row r="17" spans="1:65">
      <c r="A17" s="30"/>
      <c r="B17" s="30"/>
      <c r="C17" s="30"/>
      <c r="D17" s="30"/>
      <c r="E17" s="65" t="s">
        <v>43</v>
      </c>
      <c r="F17" s="48" t="str">
        <f>IF(ISBLANK(D17),"",IF(E17="ja",[2]Übersicht!$C$7,"keine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44</v>
      </c>
      <c r="W17" s="101"/>
      <c r="Y17" s="32">
        <f t="shared" si="0"/>
        <v>0</v>
      </c>
      <c r="Z17" s="32">
        <f t="shared" si="1"/>
        <v>0</v>
      </c>
      <c r="AA17" s="43" t="str">
        <f t="shared" si="2"/>
        <v/>
      </c>
      <c r="AB17" s="43" t="e" vm="14">
        <f t="shared" si="3"/>
        <v>#VALUE!</v>
      </c>
      <c r="AC17" s="32">
        <f t="shared" si="4"/>
        <v>0</v>
      </c>
      <c r="AD17" s="32">
        <f t="shared" si="5"/>
        <v>0</v>
      </c>
      <c r="AE17" s="33" t="s">
        <v>143</v>
      </c>
      <c r="AF17" s="32" t="str">
        <f t="shared" si="6"/>
        <v/>
      </c>
      <c r="AG17" s="32">
        <f t="shared" si="7"/>
        <v>0</v>
      </c>
      <c r="AH17" s="32" t="e">
        <f t="shared" si="11"/>
        <v>#VALUE!</v>
      </c>
      <c r="AI17" s="32">
        <f t="shared" si="12"/>
        <v>0</v>
      </c>
      <c r="AJ17" s="32"/>
      <c r="AK17" s="32"/>
      <c r="AL17" s="32"/>
      <c r="AM17" s="32"/>
      <c r="AN17" s="32">
        <v>4</v>
      </c>
      <c r="AO17" s="32">
        <v>1</v>
      </c>
      <c r="AP17" s="32">
        <v>0</v>
      </c>
      <c r="AQ17" s="32">
        <f t="shared" si="13"/>
        <v>0</v>
      </c>
      <c r="AR17" s="32">
        <f t="shared" si="14"/>
        <v>0</v>
      </c>
      <c r="AS17" s="32">
        <f t="shared" si="8"/>
        <v>0</v>
      </c>
      <c r="AT17" s="32">
        <f t="shared" si="9"/>
        <v>0</v>
      </c>
      <c r="AU17" s="32" t="str">
        <f t="shared" si="10"/>
        <v>keine</v>
      </c>
      <c r="AV17" s="32"/>
      <c r="AW17" s="32" t="b">
        <f t="shared" si="15"/>
        <v>0</v>
      </c>
      <c r="AX17" s="38"/>
      <c r="AY17" s="38"/>
      <c r="AZ17" s="38"/>
      <c r="BA17" s="38" t="b">
        <f t="shared" si="16"/>
        <v>1</v>
      </c>
      <c r="BB17" s="38"/>
      <c r="BC17" s="38"/>
      <c r="BD17" s="38"/>
      <c r="BE17" s="38" t="str">
        <f t="shared" si="17"/>
        <v/>
      </c>
      <c r="BF17" s="38"/>
      <c r="BG17" s="38"/>
      <c r="BH17" s="38"/>
      <c r="BI17" s="38"/>
      <c r="BJ17" s="38" t="str">
        <f>IFERROR(INDEX(Preisfaktoren!$B$22:$C$44,MATCH(D17,Preisfaktoren!$B$22:$B$44,0),2),"")</f>
        <v/>
      </c>
      <c r="BK17" s="38" t="str">
        <f>IFERROR(INDEX(Preisfaktoren!$B$22:$F$44,MATCH(D17,Preisfaktoren!$B$22:$B$44,0),5),"")</f>
        <v/>
      </c>
      <c r="BL17" s="38" t="str">
        <f>IFERROR(INDEX(Biegeabzug!$A$4:$H$21,MATCH($BK17,Biegeabzug!$A$4:$A$21,0),MATCH(90,Biegeabzug!$A$4:$H$4,1)),"")</f>
        <v/>
      </c>
      <c r="BM17" s="38" t="b">
        <f t="shared" si="18"/>
        <v>1</v>
      </c>
    </row>
    <row r="18" spans="1:65">
      <c r="A18" s="30"/>
      <c r="B18" s="30"/>
      <c r="C18" s="30"/>
      <c r="D18" s="30"/>
      <c r="E18" s="65" t="s">
        <v>43</v>
      </c>
      <c r="F18" s="48" t="str">
        <f>IF(ISBLANK(D18),"",IF(E18="ja",[2]Übersicht!$C$7,"keine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44</v>
      </c>
      <c r="W18" s="101"/>
      <c r="Y18" s="32">
        <f t="shared" si="0"/>
        <v>0</v>
      </c>
      <c r="Z18" s="32">
        <f t="shared" si="1"/>
        <v>0</v>
      </c>
      <c r="AA18" s="43" t="str">
        <f t="shared" si="2"/>
        <v/>
      </c>
      <c r="AB18" s="43" t="e" vm="14">
        <f t="shared" si="3"/>
        <v>#VALUE!</v>
      </c>
      <c r="AC18" s="32">
        <f t="shared" si="4"/>
        <v>0</v>
      </c>
      <c r="AD18" s="32">
        <f t="shared" si="5"/>
        <v>0</v>
      </c>
      <c r="AE18" s="33" t="s">
        <v>143</v>
      </c>
      <c r="AF18" s="32" t="str">
        <f t="shared" si="6"/>
        <v/>
      </c>
      <c r="AG18" s="32">
        <f t="shared" si="7"/>
        <v>0</v>
      </c>
      <c r="AH18" s="32" t="e">
        <f t="shared" si="11"/>
        <v>#VALUE!</v>
      </c>
      <c r="AI18" s="32">
        <f t="shared" si="12"/>
        <v>0</v>
      </c>
      <c r="AJ18" s="32"/>
      <c r="AK18" s="32"/>
      <c r="AL18" s="32"/>
      <c r="AM18" s="32"/>
      <c r="AN18" s="32">
        <v>4</v>
      </c>
      <c r="AO18" s="32">
        <v>1</v>
      </c>
      <c r="AP18" s="32">
        <v>0</v>
      </c>
      <c r="AQ18" s="32">
        <f t="shared" si="13"/>
        <v>0</v>
      </c>
      <c r="AR18" s="32">
        <f t="shared" si="14"/>
        <v>0</v>
      </c>
      <c r="AS18" s="32">
        <f t="shared" si="8"/>
        <v>0</v>
      </c>
      <c r="AT18" s="32">
        <f t="shared" si="9"/>
        <v>0</v>
      </c>
      <c r="AU18" s="32" t="str">
        <f t="shared" si="10"/>
        <v>keine</v>
      </c>
      <c r="AV18" s="32"/>
      <c r="AW18" s="32" t="b">
        <f t="shared" si="15"/>
        <v>0</v>
      </c>
      <c r="AX18" s="38"/>
      <c r="AY18" s="38"/>
      <c r="AZ18" s="38"/>
      <c r="BA18" s="38" t="b">
        <f t="shared" si="16"/>
        <v>1</v>
      </c>
      <c r="BB18" s="38"/>
      <c r="BC18" s="38"/>
      <c r="BD18" s="38"/>
      <c r="BE18" s="38" t="str">
        <f t="shared" si="17"/>
        <v/>
      </c>
      <c r="BF18" s="38"/>
      <c r="BG18" s="38"/>
      <c r="BH18" s="38"/>
      <c r="BI18" s="38"/>
      <c r="BJ18" s="38" t="str">
        <f>IFERROR(INDEX(Preisfaktoren!$B$22:$C$44,MATCH(D18,Preisfaktoren!$B$22:$B$44,0),2),"")</f>
        <v/>
      </c>
      <c r="BK18" s="38" t="str">
        <f>IFERROR(INDEX(Preisfaktoren!$B$22:$F$44,MATCH(D18,Preisfaktoren!$B$22:$B$44,0),5),"")</f>
        <v/>
      </c>
      <c r="BL18" s="38" t="str">
        <f>IFERROR(INDEX(Biegeabzug!$A$4:$H$21,MATCH($BK18,Biegeabzug!$A$4:$A$21,0),MATCH(90,Biegeabzug!$A$4:$H$4,1)),"")</f>
        <v/>
      </c>
      <c r="BM18" s="38" t="b">
        <f t="shared" si="18"/>
        <v>1</v>
      </c>
    </row>
    <row r="19" spans="1:65">
      <c r="A19" s="30"/>
      <c r="B19" s="30"/>
      <c r="C19" s="30"/>
      <c r="D19" s="30"/>
      <c r="E19" s="65" t="s">
        <v>43</v>
      </c>
      <c r="F19" s="48" t="str">
        <f>IF(ISBLANK(D19),"",IF(E19="ja",[2]Übersicht!$C$7,"keine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44</v>
      </c>
      <c r="W19" s="101"/>
      <c r="Y19" s="32">
        <f t="shared" si="0"/>
        <v>0</v>
      </c>
      <c r="Z19" s="32">
        <f t="shared" si="1"/>
        <v>0</v>
      </c>
      <c r="AA19" s="43" t="str">
        <f t="shared" si="2"/>
        <v/>
      </c>
      <c r="AB19" s="43" t="e" vm="14">
        <f t="shared" si="3"/>
        <v>#VALUE!</v>
      </c>
      <c r="AC19" s="32">
        <f t="shared" si="4"/>
        <v>0</v>
      </c>
      <c r="AD19" s="32">
        <f t="shared" si="5"/>
        <v>0</v>
      </c>
      <c r="AE19" s="33" t="s">
        <v>143</v>
      </c>
      <c r="AF19" s="32" t="str">
        <f t="shared" si="6"/>
        <v/>
      </c>
      <c r="AG19" s="32">
        <f t="shared" si="7"/>
        <v>0</v>
      </c>
      <c r="AH19" s="32" t="e">
        <f t="shared" si="11"/>
        <v>#VALUE!</v>
      </c>
      <c r="AI19" s="32">
        <f t="shared" si="12"/>
        <v>0</v>
      </c>
      <c r="AJ19" s="32"/>
      <c r="AK19" s="32"/>
      <c r="AL19" s="32"/>
      <c r="AM19" s="32"/>
      <c r="AN19" s="32">
        <v>4</v>
      </c>
      <c r="AO19" s="32">
        <v>1</v>
      </c>
      <c r="AP19" s="32">
        <v>0</v>
      </c>
      <c r="AQ19" s="32">
        <f t="shared" si="13"/>
        <v>0</v>
      </c>
      <c r="AR19" s="32">
        <f t="shared" si="14"/>
        <v>0</v>
      </c>
      <c r="AS19" s="32">
        <f t="shared" si="8"/>
        <v>0</v>
      </c>
      <c r="AT19" s="32">
        <f t="shared" si="9"/>
        <v>0</v>
      </c>
      <c r="AU19" s="32" t="str">
        <f t="shared" si="10"/>
        <v>keine</v>
      </c>
      <c r="AV19" s="32"/>
      <c r="AW19" s="32" t="b">
        <f t="shared" si="15"/>
        <v>0</v>
      </c>
      <c r="AX19" s="38"/>
      <c r="AY19" s="38"/>
      <c r="AZ19" s="38"/>
      <c r="BA19" s="38" t="b">
        <f t="shared" si="16"/>
        <v>1</v>
      </c>
      <c r="BB19" s="38"/>
      <c r="BC19" s="38"/>
      <c r="BD19" s="38"/>
      <c r="BE19" s="38" t="str">
        <f t="shared" si="17"/>
        <v/>
      </c>
      <c r="BF19" s="38"/>
      <c r="BG19" s="38"/>
      <c r="BH19" s="38"/>
      <c r="BI19" s="38"/>
      <c r="BJ19" s="38" t="str">
        <f>IFERROR(INDEX(Preisfaktoren!$B$22:$C$44,MATCH(D19,Preisfaktoren!$B$22:$B$44,0),2),"")</f>
        <v/>
      </c>
      <c r="BK19" s="38" t="str">
        <f>IFERROR(INDEX(Preisfaktoren!$B$22:$F$44,MATCH(D19,Preisfaktoren!$B$22:$B$44,0),5),"")</f>
        <v/>
      </c>
      <c r="BL19" s="38" t="str">
        <f>IFERROR(INDEX(Biegeabzug!$A$4:$H$21,MATCH($BK19,Biegeabzug!$A$4:$A$21,0),MATCH(90,Biegeabzug!$A$4:$H$4,1)),"")</f>
        <v/>
      </c>
      <c r="BM19" s="38" t="b">
        <f t="shared" si="18"/>
        <v>1</v>
      </c>
    </row>
    <row r="20" spans="1:65">
      <c r="A20" s="30"/>
      <c r="B20" s="30"/>
      <c r="C20" s="30"/>
      <c r="D20" s="30"/>
      <c r="E20" s="65" t="s">
        <v>43</v>
      </c>
      <c r="F20" s="48" t="str">
        <f>IF(ISBLANK(D20),"",IF(E20="ja",[2]Übersicht!$C$7,"keine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44</v>
      </c>
      <c r="W20" s="101"/>
      <c r="Y20" s="32">
        <f t="shared" si="0"/>
        <v>0</v>
      </c>
      <c r="Z20" s="32">
        <f t="shared" si="1"/>
        <v>0</v>
      </c>
      <c r="AA20" s="43" t="str">
        <f t="shared" si="2"/>
        <v/>
      </c>
      <c r="AB20" s="43" t="e" vm="14">
        <f t="shared" si="3"/>
        <v>#VALUE!</v>
      </c>
      <c r="AC20" s="32">
        <f t="shared" si="4"/>
        <v>0</v>
      </c>
      <c r="AD20" s="32">
        <f t="shared" si="5"/>
        <v>0</v>
      </c>
      <c r="AE20" s="33" t="s">
        <v>143</v>
      </c>
      <c r="AF20" s="32" t="str">
        <f t="shared" si="6"/>
        <v/>
      </c>
      <c r="AG20" s="32">
        <f t="shared" si="7"/>
        <v>0</v>
      </c>
      <c r="AH20" s="32" t="e">
        <f t="shared" si="11"/>
        <v>#VALUE!</v>
      </c>
      <c r="AI20" s="32">
        <f t="shared" si="12"/>
        <v>0</v>
      </c>
      <c r="AJ20" s="32"/>
      <c r="AK20" s="32"/>
      <c r="AL20" s="32"/>
      <c r="AM20" s="32"/>
      <c r="AN20" s="32">
        <v>4</v>
      </c>
      <c r="AO20" s="32">
        <v>1</v>
      </c>
      <c r="AP20" s="32">
        <v>0</v>
      </c>
      <c r="AQ20" s="32">
        <f t="shared" si="13"/>
        <v>0</v>
      </c>
      <c r="AR20" s="32">
        <f t="shared" si="14"/>
        <v>0</v>
      </c>
      <c r="AS20" s="32">
        <f t="shared" si="8"/>
        <v>0</v>
      </c>
      <c r="AT20" s="32">
        <f t="shared" si="9"/>
        <v>0</v>
      </c>
      <c r="AU20" s="32" t="str">
        <f t="shared" si="10"/>
        <v>keine</v>
      </c>
      <c r="AV20" s="32"/>
      <c r="AW20" s="32" t="b">
        <f t="shared" si="15"/>
        <v>0</v>
      </c>
      <c r="AX20" s="38"/>
      <c r="AY20" s="38"/>
      <c r="AZ20" s="38"/>
      <c r="BA20" s="38" t="b">
        <f t="shared" si="16"/>
        <v>1</v>
      </c>
      <c r="BB20" s="38"/>
      <c r="BC20" s="38"/>
      <c r="BD20" s="38"/>
      <c r="BE20" s="38" t="str">
        <f t="shared" si="17"/>
        <v/>
      </c>
      <c r="BF20" s="38"/>
      <c r="BG20" s="38"/>
      <c r="BH20" s="38"/>
      <c r="BI20" s="38"/>
      <c r="BJ20" s="38" t="str">
        <f>IFERROR(INDEX(Preisfaktoren!$B$22:$C$44,MATCH(D20,Preisfaktoren!$B$22:$B$44,0),2),"")</f>
        <v/>
      </c>
      <c r="BK20" s="38" t="str">
        <f>IFERROR(INDEX(Preisfaktoren!$B$22:$F$44,MATCH(D20,Preisfaktoren!$B$22:$B$44,0),5),"")</f>
        <v/>
      </c>
      <c r="BL20" s="38" t="str">
        <f>IFERROR(INDEX(Biegeabzug!$A$4:$H$21,MATCH($BK20,Biegeabzug!$A$4:$A$21,0),MATCH(90,Biegeabzug!$A$4:$H$4,1)),"")</f>
        <v/>
      </c>
      <c r="BM20" s="38" t="b">
        <f t="shared" si="18"/>
        <v>1</v>
      </c>
    </row>
    <row r="21" spans="1:65">
      <c r="A21" s="30"/>
      <c r="B21" s="30"/>
      <c r="C21" s="30"/>
      <c r="D21" s="30"/>
      <c r="E21" s="65" t="s">
        <v>43</v>
      </c>
      <c r="F21" s="48" t="str">
        <f>IF(ISBLANK(D21),"",IF(E21="ja",[2]Übersicht!$C$7,"keine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44</v>
      </c>
      <c r="W21" s="101"/>
      <c r="Y21" s="32">
        <f t="shared" si="0"/>
        <v>0</v>
      </c>
      <c r="Z21" s="32">
        <f t="shared" si="1"/>
        <v>0</v>
      </c>
      <c r="AA21" s="43" t="str">
        <f t="shared" si="2"/>
        <v/>
      </c>
      <c r="AB21" s="43" t="e" vm="14">
        <f t="shared" si="3"/>
        <v>#VALUE!</v>
      </c>
      <c r="AC21" s="32">
        <f t="shared" si="4"/>
        <v>0</v>
      </c>
      <c r="AD21" s="32">
        <f t="shared" si="5"/>
        <v>0</v>
      </c>
      <c r="AE21" s="33" t="s">
        <v>143</v>
      </c>
      <c r="AF21" s="32" t="str">
        <f t="shared" si="6"/>
        <v/>
      </c>
      <c r="AG21" s="32">
        <f t="shared" si="7"/>
        <v>0</v>
      </c>
      <c r="AH21" s="32" t="e">
        <f t="shared" si="11"/>
        <v>#VALUE!</v>
      </c>
      <c r="AI21" s="32">
        <f t="shared" si="12"/>
        <v>0</v>
      </c>
      <c r="AJ21" s="32"/>
      <c r="AK21" s="32"/>
      <c r="AL21" s="32"/>
      <c r="AM21" s="32"/>
      <c r="AN21" s="32">
        <v>4</v>
      </c>
      <c r="AO21" s="32">
        <v>1</v>
      </c>
      <c r="AP21" s="32">
        <v>0</v>
      </c>
      <c r="AQ21" s="32">
        <f t="shared" si="13"/>
        <v>0</v>
      </c>
      <c r="AR21" s="32">
        <f t="shared" si="14"/>
        <v>0</v>
      </c>
      <c r="AS21" s="32">
        <f t="shared" si="8"/>
        <v>0</v>
      </c>
      <c r="AT21" s="32">
        <f t="shared" si="9"/>
        <v>0</v>
      </c>
      <c r="AU21" s="32" t="str">
        <f t="shared" si="10"/>
        <v>keine</v>
      </c>
      <c r="AV21" s="32"/>
      <c r="AW21" s="32" t="b">
        <f t="shared" si="15"/>
        <v>0</v>
      </c>
      <c r="AX21" s="38"/>
      <c r="AY21" s="38"/>
      <c r="AZ21" s="38"/>
      <c r="BA21" s="38" t="b">
        <f t="shared" si="16"/>
        <v>1</v>
      </c>
      <c r="BB21" s="38"/>
      <c r="BC21" s="38"/>
      <c r="BD21" s="38"/>
      <c r="BE21" s="38" t="str">
        <f t="shared" si="17"/>
        <v/>
      </c>
      <c r="BF21" s="38"/>
      <c r="BG21" s="38"/>
      <c r="BH21" s="38"/>
      <c r="BI21" s="38"/>
      <c r="BJ21" s="38" t="str">
        <f>IFERROR(INDEX(Preisfaktoren!$B$22:$C$44,MATCH(D21,Preisfaktoren!$B$22:$B$44,0),2),"")</f>
        <v/>
      </c>
      <c r="BK21" s="38" t="str">
        <f>IFERROR(INDEX(Preisfaktoren!$B$22:$F$44,MATCH(D21,Preisfaktoren!$B$22:$B$44,0),5),"")</f>
        <v/>
      </c>
      <c r="BL21" s="38" t="str">
        <f>IFERROR(INDEX(Biegeabzug!$A$4:$H$21,MATCH($BK21,Biegeabzug!$A$4:$A$21,0),MATCH(90,Biegeabzug!$A$4:$H$4,1)),"")</f>
        <v/>
      </c>
      <c r="BM21" s="38" t="b">
        <f t="shared" si="18"/>
        <v>1</v>
      </c>
    </row>
    <row r="22" spans="1:65">
      <c r="A22" s="30"/>
      <c r="B22" s="30"/>
      <c r="C22" s="30"/>
      <c r="D22" s="30"/>
      <c r="E22" s="65" t="s">
        <v>43</v>
      </c>
      <c r="F22" s="48" t="str">
        <f>IF(ISBLANK(D22),"",IF(E22="ja",[2]Übersicht!$C$7,"keine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44</v>
      </c>
      <c r="W22" s="101"/>
      <c r="Y22" s="32">
        <f t="shared" si="0"/>
        <v>0</v>
      </c>
      <c r="Z22" s="32">
        <f t="shared" si="1"/>
        <v>0</v>
      </c>
      <c r="AA22" s="43" t="str">
        <f t="shared" si="2"/>
        <v/>
      </c>
      <c r="AB22" s="43" t="e" vm="14">
        <f t="shared" si="3"/>
        <v>#VALUE!</v>
      </c>
      <c r="AC22" s="32">
        <f t="shared" si="4"/>
        <v>0</v>
      </c>
      <c r="AD22" s="32">
        <f t="shared" si="5"/>
        <v>0</v>
      </c>
      <c r="AE22" s="33" t="s">
        <v>143</v>
      </c>
      <c r="AF22" s="32" t="str">
        <f t="shared" si="6"/>
        <v/>
      </c>
      <c r="AG22" s="32">
        <f t="shared" si="7"/>
        <v>0</v>
      </c>
      <c r="AH22" s="32" t="e">
        <f t="shared" si="11"/>
        <v>#VALUE!</v>
      </c>
      <c r="AI22" s="32">
        <f t="shared" si="12"/>
        <v>0</v>
      </c>
      <c r="AJ22" s="32"/>
      <c r="AK22" s="32"/>
      <c r="AL22" s="32"/>
      <c r="AM22" s="32"/>
      <c r="AN22" s="32">
        <v>4</v>
      </c>
      <c r="AO22" s="32">
        <v>1</v>
      </c>
      <c r="AP22" s="32">
        <v>0</v>
      </c>
      <c r="AQ22" s="32">
        <f t="shared" si="13"/>
        <v>0</v>
      </c>
      <c r="AR22" s="32">
        <f t="shared" si="14"/>
        <v>0</v>
      </c>
      <c r="AS22" s="32">
        <f t="shared" si="8"/>
        <v>0</v>
      </c>
      <c r="AT22" s="32">
        <f t="shared" si="9"/>
        <v>0</v>
      </c>
      <c r="AU22" s="32" t="str">
        <f t="shared" si="10"/>
        <v>keine</v>
      </c>
      <c r="AV22" s="32"/>
      <c r="AW22" s="32" t="b">
        <f t="shared" si="15"/>
        <v>0</v>
      </c>
      <c r="AX22" s="38"/>
      <c r="AY22" s="38"/>
      <c r="AZ22" s="38"/>
      <c r="BA22" s="38" t="b">
        <f t="shared" si="16"/>
        <v>1</v>
      </c>
      <c r="BB22" s="38"/>
      <c r="BC22" s="38"/>
      <c r="BD22" s="38"/>
      <c r="BE22" s="38" t="str">
        <f t="shared" si="17"/>
        <v/>
      </c>
      <c r="BF22" s="38"/>
      <c r="BG22" s="38"/>
      <c r="BH22" s="38"/>
      <c r="BI22" s="38"/>
      <c r="BJ22" s="38" t="str">
        <f>IFERROR(INDEX(Preisfaktoren!$B$22:$C$44,MATCH(D22,Preisfaktoren!$B$22:$B$44,0),2),"")</f>
        <v/>
      </c>
      <c r="BK22" s="38" t="str">
        <f>IFERROR(INDEX(Preisfaktoren!$B$22:$F$44,MATCH(D22,Preisfaktoren!$B$22:$B$44,0),5),"")</f>
        <v/>
      </c>
      <c r="BL22" s="38" t="str">
        <f>IFERROR(INDEX(Biegeabzug!$A$4:$H$21,MATCH($BK22,Biegeabzug!$A$4:$A$21,0),MATCH(90,Biegeabzug!$A$4:$H$4,1)),"")</f>
        <v/>
      </c>
      <c r="BM22" s="38" t="b">
        <f t="shared" si="18"/>
        <v>1</v>
      </c>
    </row>
    <row r="23" spans="1:65">
      <c r="A23" s="30"/>
      <c r="B23" s="30"/>
      <c r="C23" s="30"/>
      <c r="D23" s="30"/>
      <c r="E23" s="65" t="s">
        <v>43</v>
      </c>
      <c r="F23" s="48" t="str">
        <f>IF(ISBLANK(D23),"",IF(E23="ja",[2]Übersicht!$C$7,"keine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44</v>
      </c>
      <c r="W23" s="101"/>
      <c r="Y23" s="32">
        <f t="shared" si="0"/>
        <v>0</v>
      </c>
      <c r="Z23" s="32">
        <f t="shared" si="1"/>
        <v>0</v>
      </c>
      <c r="AA23" s="43" t="str">
        <f t="shared" si="2"/>
        <v/>
      </c>
      <c r="AB23" s="43" t="e" vm="14">
        <f t="shared" si="3"/>
        <v>#VALUE!</v>
      </c>
      <c r="AC23" s="32">
        <f t="shared" si="4"/>
        <v>0</v>
      </c>
      <c r="AD23" s="32">
        <f t="shared" si="5"/>
        <v>0</v>
      </c>
      <c r="AE23" s="33" t="s">
        <v>143</v>
      </c>
      <c r="AF23" s="32" t="str">
        <f t="shared" si="6"/>
        <v/>
      </c>
      <c r="AG23" s="32">
        <f t="shared" si="7"/>
        <v>0</v>
      </c>
      <c r="AH23" s="32" t="e">
        <f t="shared" si="11"/>
        <v>#VALUE!</v>
      </c>
      <c r="AI23" s="32">
        <f t="shared" si="12"/>
        <v>0</v>
      </c>
      <c r="AJ23" s="32"/>
      <c r="AK23" s="32"/>
      <c r="AL23" s="32"/>
      <c r="AM23" s="32"/>
      <c r="AN23" s="32">
        <v>4</v>
      </c>
      <c r="AO23" s="32">
        <v>1</v>
      </c>
      <c r="AP23" s="32">
        <v>0</v>
      </c>
      <c r="AQ23" s="32">
        <f t="shared" si="13"/>
        <v>0</v>
      </c>
      <c r="AR23" s="32">
        <f t="shared" si="14"/>
        <v>0</v>
      </c>
      <c r="AS23" s="32">
        <f t="shared" si="8"/>
        <v>0</v>
      </c>
      <c r="AT23" s="32">
        <f t="shared" si="9"/>
        <v>0</v>
      </c>
      <c r="AU23" s="32" t="str">
        <f t="shared" si="10"/>
        <v>keine</v>
      </c>
      <c r="AV23" s="32"/>
      <c r="AW23" s="32" t="b">
        <f t="shared" si="15"/>
        <v>0</v>
      </c>
      <c r="AX23" s="38"/>
      <c r="AY23" s="38"/>
      <c r="AZ23" s="38"/>
      <c r="BA23" s="38" t="b">
        <f t="shared" si="16"/>
        <v>1</v>
      </c>
      <c r="BB23" s="38"/>
      <c r="BC23" s="38"/>
      <c r="BD23" s="38"/>
      <c r="BE23" s="38" t="str">
        <f t="shared" si="17"/>
        <v/>
      </c>
      <c r="BF23" s="38"/>
      <c r="BG23" s="38"/>
      <c r="BH23" s="38"/>
      <c r="BI23" s="38"/>
      <c r="BJ23" s="38" t="str">
        <f>IFERROR(INDEX(Preisfaktoren!$B$22:$C$44,MATCH(D23,Preisfaktoren!$B$22:$B$44,0),2),"")</f>
        <v/>
      </c>
      <c r="BK23" s="38" t="str">
        <f>IFERROR(INDEX(Preisfaktoren!$B$22:$F$44,MATCH(D23,Preisfaktoren!$B$22:$B$44,0),5),"")</f>
        <v/>
      </c>
      <c r="BL23" s="38" t="str">
        <f>IFERROR(INDEX(Biegeabzug!$A$4:$H$21,MATCH($BK23,Biegeabzug!$A$4:$A$21,0),MATCH(90,Biegeabzug!$A$4:$H$4,1)),"")</f>
        <v/>
      </c>
      <c r="BM23" s="38" t="b">
        <f t="shared" si="18"/>
        <v>1</v>
      </c>
    </row>
    <row r="24" spans="1:65">
      <c r="A24" s="30"/>
      <c r="B24" s="30"/>
      <c r="C24" s="30"/>
      <c r="D24" s="30"/>
      <c r="E24" s="65" t="s">
        <v>43</v>
      </c>
      <c r="F24" s="48" t="str">
        <f>IF(ISBLANK(D24),"",IF(E24="ja",[2]Übersicht!$C$7,"keine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44</v>
      </c>
      <c r="W24" s="101"/>
      <c r="Y24" s="32">
        <f t="shared" si="0"/>
        <v>0</v>
      </c>
      <c r="Z24" s="32">
        <f t="shared" si="1"/>
        <v>0</v>
      </c>
      <c r="AA24" s="43" t="str">
        <f t="shared" si="2"/>
        <v/>
      </c>
      <c r="AB24" s="43" t="e" vm="14">
        <f t="shared" si="3"/>
        <v>#VALUE!</v>
      </c>
      <c r="AC24" s="32">
        <f t="shared" si="4"/>
        <v>0</v>
      </c>
      <c r="AD24" s="32">
        <f t="shared" si="5"/>
        <v>0</v>
      </c>
      <c r="AE24" s="33" t="s">
        <v>143</v>
      </c>
      <c r="AF24" s="32" t="str">
        <f t="shared" si="6"/>
        <v/>
      </c>
      <c r="AG24" s="32">
        <f t="shared" si="7"/>
        <v>0</v>
      </c>
      <c r="AH24" s="32" t="e">
        <f t="shared" si="11"/>
        <v>#VALUE!</v>
      </c>
      <c r="AI24" s="32">
        <f t="shared" si="12"/>
        <v>0</v>
      </c>
      <c r="AJ24" s="32"/>
      <c r="AK24" s="32"/>
      <c r="AL24" s="32"/>
      <c r="AM24" s="32"/>
      <c r="AN24" s="32">
        <v>4</v>
      </c>
      <c r="AO24" s="32">
        <v>1</v>
      </c>
      <c r="AP24" s="32">
        <v>0</v>
      </c>
      <c r="AQ24" s="32">
        <f t="shared" si="13"/>
        <v>0</v>
      </c>
      <c r="AR24" s="32">
        <f t="shared" si="14"/>
        <v>0</v>
      </c>
      <c r="AS24" s="32">
        <f t="shared" si="8"/>
        <v>0</v>
      </c>
      <c r="AT24" s="32">
        <f t="shared" si="9"/>
        <v>0</v>
      </c>
      <c r="AU24" s="32" t="str">
        <f t="shared" si="10"/>
        <v>keine</v>
      </c>
      <c r="AV24" s="32"/>
      <c r="AW24" s="32" t="b">
        <f t="shared" si="15"/>
        <v>0</v>
      </c>
      <c r="AX24" s="38"/>
      <c r="AY24" s="38"/>
      <c r="AZ24" s="38"/>
      <c r="BA24" s="38" t="b">
        <f t="shared" si="16"/>
        <v>1</v>
      </c>
      <c r="BB24" s="38"/>
      <c r="BC24" s="38"/>
      <c r="BD24" s="38"/>
      <c r="BE24" s="38" t="str">
        <f t="shared" si="17"/>
        <v/>
      </c>
      <c r="BF24" s="38"/>
      <c r="BG24" s="38"/>
      <c r="BH24" s="38"/>
      <c r="BI24" s="38"/>
      <c r="BJ24" s="38" t="str">
        <f>IFERROR(INDEX(Preisfaktoren!$B$22:$C$44,MATCH(D24,Preisfaktoren!$B$22:$B$44,0),2),"")</f>
        <v/>
      </c>
      <c r="BK24" s="38" t="str">
        <f>IFERROR(INDEX(Preisfaktoren!$B$22:$F$44,MATCH(D24,Preisfaktoren!$B$22:$B$44,0),5),"")</f>
        <v/>
      </c>
      <c r="BL24" s="38" t="str">
        <f>IFERROR(INDEX(Biegeabzug!$A$4:$H$21,MATCH($BK24,Biegeabzug!$A$4:$A$21,0),MATCH(90,Biegeabzug!$A$4:$H$4,1)),"")</f>
        <v/>
      </c>
      <c r="BM24" s="38" t="b">
        <f t="shared" si="18"/>
        <v>1</v>
      </c>
    </row>
    <row r="25" spans="1:65">
      <c r="A25" s="30"/>
      <c r="B25" s="30"/>
      <c r="C25" s="30"/>
      <c r="D25" s="30"/>
      <c r="E25" s="65" t="s">
        <v>43</v>
      </c>
      <c r="F25" s="48" t="str">
        <f>IF(ISBLANK(D25),"",IF(E25="ja",[2]Übersicht!$C$7,"keine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44</v>
      </c>
      <c r="W25" s="101"/>
      <c r="Y25" s="32">
        <f t="shared" si="0"/>
        <v>0</v>
      </c>
      <c r="Z25" s="32">
        <f t="shared" si="1"/>
        <v>0</v>
      </c>
      <c r="AA25" s="43" t="str">
        <f t="shared" si="2"/>
        <v/>
      </c>
      <c r="AB25" s="43" t="e" vm="14">
        <f t="shared" si="3"/>
        <v>#VALUE!</v>
      </c>
      <c r="AC25" s="32">
        <f t="shared" si="4"/>
        <v>0</v>
      </c>
      <c r="AD25" s="32">
        <f t="shared" si="5"/>
        <v>0</v>
      </c>
      <c r="AE25" s="33" t="s">
        <v>143</v>
      </c>
      <c r="AF25" s="32" t="str">
        <f t="shared" si="6"/>
        <v/>
      </c>
      <c r="AG25" s="32">
        <f t="shared" si="7"/>
        <v>0</v>
      </c>
      <c r="AH25" s="32" t="e">
        <f t="shared" si="11"/>
        <v>#VALUE!</v>
      </c>
      <c r="AI25" s="32">
        <f t="shared" si="12"/>
        <v>0</v>
      </c>
      <c r="AJ25" s="32"/>
      <c r="AK25" s="32"/>
      <c r="AL25" s="32"/>
      <c r="AM25" s="32"/>
      <c r="AN25" s="32">
        <v>4</v>
      </c>
      <c r="AO25" s="32">
        <v>1</v>
      </c>
      <c r="AP25" s="32">
        <v>0</v>
      </c>
      <c r="AQ25" s="32">
        <f t="shared" si="13"/>
        <v>0</v>
      </c>
      <c r="AR25" s="32">
        <f t="shared" si="14"/>
        <v>0</v>
      </c>
      <c r="AS25" s="32">
        <f t="shared" si="8"/>
        <v>0</v>
      </c>
      <c r="AT25" s="32">
        <f t="shared" si="9"/>
        <v>0</v>
      </c>
      <c r="AU25" s="32" t="str">
        <f t="shared" si="10"/>
        <v>keine</v>
      </c>
      <c r="AV25" s="32"/>
      <c r="AW25" s="32" t="b">
        <f t="shared" si="15"/>
        <v>0</v>
      </c>
      <c r="AX25" s="38"/>
      <c r="AY25" s="38"/>
      <c r="AZ25" s="38"/>
      <c r="BA25" s="38" t="b">
        <f t="shared" si="16"/>
        <v>1</v>
      </c>
      <c r="BB25" s="38"/>
      <c r="BC25" s="38"/>
      <c r="BD25" s="38"/>
      <c r="BE25" s="38" t="str">
        <f t="shared" si="17"/>
        <v/>
      </c>
      <c r="BF25" s="38"/>
      <c r="BG25" s="38"/>
      <c r="BH25" s="38"/>
      <c r="BI25" s="38"/>
      <c r="BJ25" s="38" t="str">
        <f>IFERROR(INDEX(Preisfaktoren!$B$22:$C$44,MATCH(D25,Preisfaktoren!$B$22:$B$44,0),2),"")</f>
        <v/>
      </c>
      <c r="BK25" s="38" t="str">
        <f>IFERROR(INDEX(Preisfaktoren!$B$22:$F$44,MATCH(D25,Preisfaktoren!$B$22:$B$44,0),5),"")</f>
        <v/>
      </c>
      <c r="BL25" s="38" t="str">
        <f>IFERROR(INDEX(Biegeabzug!$A$4:$H$21,MATCH($BK25,Biegeabzug!$A$4:$A$21,0),MATCH(90,Biegeabzug!$A$4:$H$4,1)),"")</f>
        <v/>
      </c>
      <c r="BM25" s="38" t="b">
        <f t="shared" si="18"/>
        <v>1</v>
      </c>
    </row>
  </sheetData>
  <sheetProtection sheet="1" objects="1" scenarios="1"/>
  <mergeCells count="3">
    <mergeCell ref="A3:D3"/>
    <mergeCell ref="C2:D2"/>
    <mergeCell ref="R4:T4"/>
  </mergeCells>
  <conditionalFormatting sqref="V6:V25">
    <cfRule type="expression" dxfId="19" priority="1">
      <formula>NOT($BM6)</formula>
    </cfRule>
  </conditionalFormatting>
  <conditionalFormatting sqref="AE6:AE25">
    <cfRule type="expression" dxfId="18" priority="2">
      <formula>AD6&lt;&gt;#REF!</formula>
    </cfRule>
  </conditionalFormatting>
  <dataValidations count="12">
    <dataValidation type="list" allowBlank="1" showInputMessage="1" showErrorMessage="1" sqref="AE6:AE25" xr:uid="{E987101B-D0D5-4C41-945E-15A4274C5AF7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8BE63BAC-E223-44E7-A717-72013F4CF50F}">
      <formula1>"Ja,Nein"</formula1>
    </dataValidation>
    <dataValidation allowBlank="1" showInputMessage="1" errorTitle="Breite B1 zu schmal" error="Die Breite B1 muss mindestens 14mm sein." sqref="H6:H25" xr:uid="{21A22034-FE2C-40E1-8EBA-698D417B2CAC}"/>
    <dataValidation type="custom" allowBlank="1" showInputMessage="1" showErrorMessage="1" errorTitle="Höhe H zu grosse" error="Die Höhe H darf maximal 1200mm betragen." sqref="G6:G25" xr:uid="{D8D39426-ED44-430F-9F0F-7236B8960E30}">
      <formula1>AY6</formula1>
    </dataValidation>
    <dataValidation allowBlank="1" showErrorMessage="1" errorTitle="Materialstärke zu klein" error="Für Bolzen muss das Material mindestens 2mm stark sein, sonst sieht man Abdrücke auf der Gegenseite." sqref="BM6:BM25" xr:uid="{58720018-A103-412A-973D-0A513DE89180}"/>
    <dataValidation type="custom" allowBlank="1" showInputMessage="1" showErrorMessage="1" errorTitle="Breite B2 zu klein" error="Die Breite B2 muss grösser sein als 25mm damit ein Bolzen platziert werden kann." sqref="I6:I25" xr:uid="{5B93DE71-08FD-4839-A03F-D4798129E12C}">
      <formula1>BA6</formula1>
    </dataValidation>
    <dataValidation allowBlank="1" sqref="F6:F25" xr:uid="{C78F2679-8719-4E01-906B-EA6CA757A8E2}"/>
    <dataValidation allowBlank="1" showInputMessage="1" showErrorMessage="1" errorTitle="Breite B3 zu klein" error="Die Breite B3 muss grösser sein als Breite B1." sqref="J6:J25" xr:uid="{27F70E56-FC6B-4690-8CE8-92DA5FC1FA54}"/>
    <dataValidation type="custom" allowBlank="1" showInputMessage="1" showErrorMessage="1" errorTitle="Winkel W01° ausserhalb Bereich" error="Der Winkel W01° muss zwisch 40 und 180° liegen." sqref="M6:M25" xr:uid="{36AEF609-B4AE-45C4-92CA-42AB39EC95DC}">
      <formula1>BE6</formula1>
    </dataValidation>
    <dataValidation type="list" allowBlank="1" showInputMessage="1" showErrorMessage="1" sqref="D6:D25" xr:uid="{48381F77-ECB7-4F92-8AF9-1EED95C5670E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7E5C362A-4CDB-42C6-BDB4-1E8A5A75801C}"/>
    <dataValidation type="list" allowBlank="1" sqref="E6:E25" xr:uid="{98F0B773-C2C8-42D7-AE72-49B27DDC23C2}">
      <formula1>"ja,nein"</formula1>
    </dataValidation>
  </dataValidations>
  <hyperlinks>
    <hyperlink ref="F1" location="'Sélection du type'!A1" display="zurück zu Typenauswahl" xr:uid="{9B1F3E8B-8A00-45F2-BE20-3F6B12B1D1BF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DC399-26D2-47D7-BC2F-7227CDEBD0A4}">
  <dimension ref="A1:BN25"/>
  <sheetViews>
    <sheetView zoomScaleNormal="100" workbookViewId="0">
      <selection activeCell="A6" sqref="A6"/>
    </sheetView>
  </sheetViews>
  <sheetFormatPr baseColWidth="10" defaultColWidth="11.3828125" defaultRowHeight="12.45" outlineLevelCol="1"/>
  <cols>
    <col min="1" max="2" width="11.3828125" customWidth="1"/>
    <col min="3" max="3" width="37.69140625" customWidth="1"/>
    <col min="4" max="4" width="28.69140625" bestFit="1" customWidth="1"/>
    <col min="5" max="5" width="20.15234375" bestFit="1" customWidth="1"/>
    <col min="6" max="6" width="36.3828125" customWidth="1"/>
    <col min="10" max="12" width="11.3828125" hidden="1" customWidth="1"/>
    <col min="13" max="13" width="11.3828125" customWidth="1"/>
    <col min="14" max="14" width="11.3828125" hidden="1" customWidth="1"/>
    <col min="15" max="15" width="25.84375" hidden="1" customWidth="1"/>
    <col min="16" max="17" width="25.69140625" hidden="1" customWidth="1"/>
    <col min="18" max="18" width="11.3046875" bestFit="1" customWidth="1"/>
    <col min="19" max="19" width="14.69140625" bestFit="1" customWidth="1"/>
    <col min="20" max="20" width="7.84375" bestFit="1" customWidth="1"/>
    <col min="21" max="21" width="11.3828125" hidden="1" customWidth="1"/>
    <col min="22" max="22" width="14.69140625" bestFit="1" customWidth="1"/>
    <col min="23" max="23" width="31.3828125" customWidth="1"/>
    <col min="24" max="24" width="11.3828125" customWidth="1"/>
    <col min="25" max="62" width="11.3828125" hidden="1" customWidth="1" outlineLevel="1"/>
    <col min="63" max="63" width="14.3046875" hidden="1" customWidth="1" outlineLevel="1"/>
    <col min="64" max="64" width="11.84375" hidden="1" customWidth="1" outlineLevel="1"/>
    <col min="65" max="65" width="11.3828125" hidden="1" customWidth="1" outlineLevel="1"/>
    <col min="66" max="66" width="11.3828125" collapsed="1"/>
  </cols>
  <sheetData>
    <row r="1" spans="1:65" ht="15.45">
      <c r="A1" s="31" t="s">
        <v>72</v>
      </c>
      <c r="B1" s="31"/>
      <c r="C1" s="31"/>
      <c r="D1" s="31"/>
      <c r="F1" s="47" t="s">
        <v>29</v>
      </c>
      <c r="G1" s="31"/>
      <c r="H1" s="31"/>
      <c r="I1" s="31"/>
      <c r="J1" s="31"/>
      <c r="K1" s="31"/>
      <c r="W1" s="31"/>
    </row>
    <row r="2" spans="1:65" ht="95.25" customHeight="1">
      <c r="A2" s="34" t="s">
        <v>30</v>
      </c>
      <c r="C2" s="153" t="s">
        <v>31</v>
      </c>
      <c r="D2" s="153"/>
      <c r="F2" s="57"/>
      <c r="G2" s="57"/>
      <c r="H2" s="57"/>
      <c r="I2" s="57"/>
      <c r="J2" s="57"/>
      <c r="K2" s="57"/>
      <c r="N2" s="34"/>
      <c r="O2" s="34"/>
      <c r="Q2" s="57"/>
      <c r="R2" s="57"/>
      <c r="S2" s="57"/>
      <c r="T2" s="57"/>
      <c r="U2" s="57"/>
      <c r="V2" s="57"/>
      <c r="W2" s="102"/>
      <c r="X2" s="57"/>
      <c r="Y2" s="57"/>
      <c r="Z2" s="57"/>
      <c r="AA2" s="57"/>
      <c r="AB2" s="57"/>
      <c r="AC2" s="46"/>
    </row>
    <row r="3" spans="1:65" ht="273.75" customHeight="1">
      <c r="A3" s="156" t="e" vm="34">
        <f>INDEX(Bilder,MATCH(A1,Blechbezeichnung,0),3)</f>
        <v>#VALUE!</v>
      </c>
      <c r="B3" s="156"/>
      <c r="C3" s="156"/>
      <c r="D3" s="156"/>
      <c r="F3" s="49" t="e" vm="14">
        <f>INDEX(Bilder,MATCH(A1,Blechbezeichnung,0),2)</f>
        <v>#VALUE!</v>
      </c>
    </row>
    <row r="4" spans="1:65" ht="19.5" customHeight="1">
      <c r="A4" s="98"/>
      <c r="B4" s="98"/>
      <c r="C4" s="98"/>
      <c r="D4" s="98"/>
      <c r="E4" s="49"/>
      <c r="F4" s="49"/>
      <c r="R4" s="159" t="s">
        <v>32</v>
      </c>
      <c r="S4" s="159"/>
      <c r="T4" s="159"/>
    </row>
    <row r="5" spans="1:65" s="29" customFormat="1" ht="73.5" customHeight="1">
      <c r="A5" s="37" t="s">
        <v>13</v>
      </c>
      <c r="B5" s="38" t="s">
        <v>14</v>
      </c>
      <c r="C5" s="38" t="s">
        <v>33</v>
      </c>
      <c r="D5" s="38" t="s">
        <v>18</v>
      </c>
      <c r="E5" s="38" t="s">
        <v>34</v>
      </c>
      <c r="F5" s="38" t="s">
        <v>35</v>
      </c>
      <c r="G5" s="38" t="s">
        <v>36</v>
      </c>
      <c r="H5" s="38" t="s">
        <v>55</v>
      </c>
      <c r="I5" s="38" t="s">
        <v>56</v>
      </c>
      <c r="J5" s="38" t="s">
        <v>156</v>
      </c>
      <c r="K5" s="38" t="s">
        <v>97</v>
      </c>
      <c r="L5" s="38" t="s">
        <v>98</v>
      </c>
      <c r="M5" s="38" t="s">
        <v>23</v>
      </c>
      <c r="N5" s="38" t="s">
        <v>99</v>
      </c>
      <c r="O5" s="38" t="s">
        <v>100</v>
      </c>
      <c r="P5" s="38" t="s">
        <v>101</v>
      </c>
      <c r="Q5" s="38" t="s">
        <v>102</v>
      </c>
      <c r="R5" s="37" t="s">
        <v>50</v>
      </c>
      <c r="S5" s="37" t="s">
        <v>51</v>
      </c>
      <c r="T5" s="37" t="s">
        <v>52</v>
      </c>
      <c r="U5" s="37" t="s">
        <v>103</v>
      </c>
      <c r="V5" s="37" t="s">
        <v>68</v>
      </c>
      <c r="W5" s="37" t="s">
        <v>42</v>
      </c>
      <c r="Y5" s="37" t="s">
        <v>105</v>
      </c>
      <c r="Z5" s="37" t="s">
        <v>106</v>
      </c>
      <c r="AA5" s="37" t="s">
        <v>107</v>
      </c>
      <c r="AB5" s="37" t="s">
        <v>108</v>
      </c>
      <c r="AC5" s="37" t="s">
        <v>109</v>
      </c>
      <c r="AD5" s="37" t="s">
        <v>110</v>
      </c>
      <c r="AE5" s="37" t="s">
        <v>111</v>
      </c>
      <c r="AF5" s="37" t="s">
        <v>112</v>
      </c>
      <c r="AG5" s="37" t="s">
        <v>113</v>
      </c>
      <c r="AH5" s="37" t="s">
        <v>114</v>
      </c>
      <c r="AI5" s="37" t="s">
        <v>115</v>
      </c>
      <c r="AJ5" s="37" t="s">
        <v>99</v>
      </c>
      <c r="AK5" s="37" t="s">
        <v>100</v>
      </c>
      <c r="AL5" s="37" t="s">
        <v>101</v>
      </c>
      <c r="AM5" s="37" t="s">
        <v>102</v>
      </c>
      <c r="AN5" s="37" t="s">
        <v>116</v>
      </c>
      <c r="AO5" s="37" t="s">
        <v>117</v>
      </c>
      <c r="AP5" s="37" t="s">
        <v>118</v>
      </c>
      <c r="AQ5" s="37" t="s">
        <v>119</v>
      </c>
      <c r="AR5" s="37" t="s">
        <v>120</v>
      </c>
      <c r="AS5" s="37" t="s">
        <v>121</v>
      </c>
      <c r="AT5" s="37" t="s">
        <v>122</v>
      </c>
      <c r="AU5" s="37" t="s">
        <v>123</v>
      </c>
      <c r="AV5" s="37" t="s">
        <v>103</v>
      </c>
      <c r="AW5" s="37" t="s">
        <v>124</v>
      </c>
      <c r="AX5" s="37" t="s">
        <v>125</v>
      </c>
      <c r="AY5" s="37" t="s">
        <v>126</v>
      </c>
      <c r="AZ5" s="37" t="s">
        <v>159</v>
      </c>
      <c r="BA5" s="37" t="s">
        <v>160</v>
      </c>
      <c r="BB5" s="37" t="s">
        <v>146</v>
      </c>
      <c r="BC5" s="37" t="s">
        <v>130</v>
      </c>
      <c r="BD5" s="37" t="s">
        <v>131</v>
      </c>
      <c r="BE5" s="37" t="s">
        <v>132</v>
      </c>
      <c r="BF5" s="37" t="s">
        <v>133</v>
      </c>
      <c r="BG5" s="37" t="s">
        <v>134</v>
      </c>
      <c r="BH5" s="37" t="s">
        <v>135</v>
      </c>
      <c r="BI5" s="37" t="s">
        <v>136</v>
      </c>
      <c r="BJ5" s="37" t="s">
        <v>137</v>
      </c>
      <c r="BK5" s="37" t="s">
        <v>138</v>
      </c>
      <c r="BL5" s="37" t="s">
        <v>140</v>
      </c>
      <c r="BM5" s="37" t="s">
        <v>141</v>
      </c>
    </row>
    <row r="6" spans="1:65">
      <c r="A6" s="30"/>
      <c r="B6" s="30"/>
      <c r="C6" s="30"/>
      <c r="D6" s="30"/>
      <c r="E6" s="65" t="s">
        <v>43</v>
      </c>
      <c r="F6" s="48" t="str">
        <f>IF(ISBLANK(D6),"",IF(E6="ja",[2]Übersicht!$C$7,"keine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44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 t="shared" ref="AA6:AA25" si="2">IF(B6&gt;0,$A$1,"")</f>
        <v/>
      </c>
      <c r="AB6" s="43" t="e" vm="14">
        <f t="shared" ref="AB6:AB25" si="3">INDEX(Bilder,MATCH($A$1,Blechbezeichnung,0),2)</f>
        <v>#VALUE!</v>
      </c>
      <c r="AC6" s="32">
        <f t="shared" ref="AC6:AC25" si="4">C6</f>
        <v>0</v>
      </c>
      <c r="AD6" s="32">
        <f t="shared" ref="AD6:AD25" si="5">D6</f>
        <v>0</v>
      </c>
      <c r="AE6" s="33" t="s">
        <v>143</v>
      </c>
      <c r="AF6" s="32" t="str">
        <f t="shared" ref="AF6:AF25" si="6">F6</f>
        <v/>
      </c>
      <c r="AG6" s="32">
        <f t="shared" ref="AG6:AG25" si="7">G6</f>
        <v>0</v>
      </c>
      <c r="AH6" s="32" t="e">
        <f>I6+H6-BL6</f>
        <v>#VALUE!</v>
      </c>
      <c r="AI6" s="32">
        <f>M6</f>
        <v>0</v>
      </c>
      <c r="AJ6" s="32"/>
      <c r="AK6" s="32"/>
      <c r="AL6" s="32"/>
      <c r="AM6" s="32"/>
      <c r="AN6" s="32">
        <v>4</v>
      </c>
      <c r="AO6" s="32">
        <v>1</v>
      </c>
      <c r="AP6" s="32">
        <v>0</v>
      </c>
      <c r="AQ6" s="32">
        <f>IF(V6="Ja",IF(G6&lt;2000,2,ROUNDUP((G6-2*G6/4)/900+1,0)),0)</f>
        <v>0</v>
      </c>
      <c r="AR6" s="32">
        <f>IF(V6="Nein",IF(IFERROR(SEARCH("eloxiert",D6),0)=0,IF(G6&lt;=2000,2,ROUNDUP((G6-2*G6/4)/900+1,0)),0),0)+T6</f>
        <v>0</v>
      </c>
      <c r="AS6" s="32">
        <f t="shared" ref="AS6:AS25" si="8">R6</f>
        <v>0</v>
      </c>
      <c r="AT6" s="32">
        <f t="shared" ref="AT6:AT25" si="9">S6</f>
        <v>0</v>
      </c>
      <c r="AU6" s="32" t="str">
        <f t="shared" ref="AU6:AU25" si="10">IF(ISBLANK(W6),"keine",W6)</f>
        <v>keine</v>
      </c>
      <c r="AV6" s="32"/>
      <c r="AW6" s="32" t="b">
        <f>IF(AND(COUNTBLANK(A6:G6)=0,COUNTBLANK(H6:I6)=0,NOT(ISBLANK(M6)),NOT(ISBLANK(V6))),TRUE(),FALSE())</f>
        <v>0</v>
      </c>
      <c r="AX6" s="38"/>
      <c r="AY6" s="38"/>
      <c r="AZ6" s="38"/>
      <c r="BA6" s="38" t="b">
        <f>IF(V6="Ja",IF(I6&lt;25,FALSE(),TRUE()),TRUE())</f>
        <v>1</v>
      </c>
      <c r="BB6" s="38"/>
      <c r="BC6" s="38"/>
      <c r="BD6" s="38"/>
      <c r="BE6" s="38" t="str">
        <f>IF(ISBLANK(M6),"",IF(OR(M6&lt;40,M6&gt;180),FALSE(),TRUE()))</f>
        <v/>
      </c>
      <c r="BF6" s="38"/>
      <c r="BG6" s="38"/>
      <c r="BH6" s="38"/>
      <c r="BI6" s="38"/>
      <c r="BJ6" s="38" t="str">
        <f>IFERROR(INDEX(Preisfaktoren!$B$22:$C$44,MATCH(D6,Preisfaktoren!$B$22:$B$44,0),2),"")</f>
        <v/>
      </c>
      <c r="BK6" s="38" t="str">
        <f>IFERROR(INDEX(Preisfaktoren!$B$22:$F$44,MATCH(D6,Preisfaktoren!$B$22:$B$44,0),5),"")</f>
        <v/>
      </c>
      <c r="BL6" s="38" t="str">
        <f>IFERROR(INDEX(Biegeabzug!$A$4:$H$21,MATCH($BK6,Biegeabzug!$A$4:$A$21,0),MATCH($AI6,Biegeabzug!$A$4:$H$4,1)),"")</f>
        <v/>
      </c>
      <c r="BM6" s="38" t="b">
        <f>IF(V6="Nein","",IF(AND(V6="Ja",BJ6&lt;2),FALSE(),TRUE()))</f>
        <v>1</v>
      </c>
    </row>
    <row r="7" spans="1:65">
      <c r="A7" s="30"/>
      <c r="B7" s="30"/>
      <c r="C7" s="30"/>
      <c r="D7" s="30"/>
      <c r="E7" s="65" t="s">
        <v>43</v>
      </c>
      <c r="F7" s="48" t="str">
        <f>IF(ISBLANK(D7),"",IF(E7="ja",[2]Übersicht!$C$7,"keine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44</v>
      </c>
      <c r="W7" s="101"/>
      <c r="Y7" s="32">
        <f t="shared" si="0"/>
        <v>0</v>
      </c>
      <c r="Z7" s="32">
        <f t="shared" si="1"/>
        <v>0</v>
      </c>
      <c r="AA7" s="43" t="str">
        <f t="shared" si="2"/>
        <v/>
      </c>
      <c r="AB7" s="43" t="e" vm="14">
        <f t="shared" si="3"/>
        <v>#VALUE!</v>
      </c>
      <c r="AC7" s="32">
        <f t="shared" si="4"/>
        <v>0</v>
      </c>
      <c r="AD7" s="32">
        <f t="shared" si="5"/>
        <v>0</v>
      </c>
      <c r="AE7" s="33" t="s">
        <v>143</v>
      </c>
      <c r="AF7" s="32" t="str">
        <f t="shared" si="6"/>
        <v/>
      </c>
      <c r="AG7" s="32">
        <f t="shared" si="7"/>
        <v>0</v>
      </c>
      <c r="AH7" s="32" t="e">
        <f t="shared" ref="AH7:AH25" si="11">I7+H7-BL7</f>
        <v>#VALUE!</v>
      </c>
      <c r="AI7" s="32">
        <f t="shared" ref="AI7:AI25" si="12">M7</f>
        <v>0</v>
      </c>
      <c r="AJ7" s="32"/>
      <c r="AK7" s="32"/>
      <c r="AL7" s="32"/>
      <c r="AM7" s="32"/>
      <c r="AN7" s="32">
        <v>4</v>
      </c>
      <c r="AO7" s="32">
        <v>1</v>
      </c>
      <c r="AP7" s="32">
        <v>0</v>
      </c>
      <c r="AQ7" s="32">
        <f t="shared" ref="AQ7:AQ25" si="13">IF(V7="Ja",IF(G7&lt;2000,2,ROUNDUP((G7-2*G7/4)/900+1,0)),0)</f>
        <v>0</v>
      </c>
      <c r="AR7" s="32">
        <f t="shared" ref="AR7:AR25" si="14">IF(V7="Nein",IF(IFERROR(SEARCH("eloxiert",D7),0)=0,IF(G7&lt;=2000,2,ROUNDUP((G7-2*G7/4)/900+1,0)),0),0)+T7</f>
        <v>0</v>
      </c>
      <c r="AS7" s="32">
        <f t="shared" si="8"/>
        <v>0</v>
      </c>
      <c r="AT7" s="32">
        <f t="shared" si="9"/>
        <v>0</v>
      </c>
      <c r="AU7" s="32" t="str">
        <f t="shared" si="10"/>
        <v>keine</v>
      </c>
      <c r="AV7" s="32"/>
      <c r="AW7" s="32" t="b">
        <f t="shared" ref="AW7:AW25" si="15">IF(AND(COUNTBLANK(A7:G7)=0,COUNTBLANK(H7:I7)=0,NOT(ISBLANK(M7)),NOT(ISBLANK(V7))),TRUE(),FALSE())</f>
        <v>0</v>
      </c>
      <c r="AX7" s="38"/>
      <c r="AY7" s="38"/>
      <c r="AZ7" s="38"/>
      <c r="BA7" s="38" t="b">
        <f t="shared" ref="BA7:BA25" si="16">IF(V7="Ja",IF(I7&lt;25,FALSE(),TRUE()),TRUE())</f>
        <v>1</v>
      </c>
      <c r="BB7" s="38"/>
      <c r="BC7" s="38"/>
      <c r="BD7" s="38"/>
      <c r="BE7" s="38" t="str">
        <f t="shared" ref="BE7:BE25" si="17">IF(ISBLANK(M7),"",IF(OR(M7&lt;40,M7&gt;180),FALSE(),TRUE()))</f>
        <v/>
      </c>
      <c r="BF7" s="38"/>
      <c r="BG7" s="38"/>
      <c r="BH7" s="38"/>
      <c r="BI7" s="38"/>
      <c r="BJ7" s="38" t="str">
        <f>IFERROR(INDEX(Preisfaktoren!$B$22:$C$44,MATCH(D7,Preisfaktoren!$B$22:$B$44,0),2),"")</f>
        <v/>
      </c>
      <c r="BK7" s="38" t="str">
        <f>IFERROR(INDEX(Preisfaktoren!$B$22:$F$44,MATCH(D7,Preisfaktoren!$B$22:$B$44,0),5),"")</f>
        <v/>
      </c>
      <c r="BL7" s="38" t="str">
        <f>IFERROR(INDEX(Biegeabzug!$A$4:$H$21,MATCH($BK7,Biegeabzug!$A$4:$A$21,0),MATCH(90,Biegeabzug!$A$4:$H$4,1)),"")</f>
        <v/>
      </c>
      <c r="BM7" s="38" t="b">
        <f t="shared" ref="BM7:BM25" si="18">IF(V7="Nein","",IF(AND(V7="Ja",BJ7&lt;2),FALSE(),TRUE()))</f>
        <v>1</v>
      </c>
    </row>
    <row r="8" spans="1:65">
      <c r="A8" s="30"/>
      <c r="B8" s="30"/>
      <c r="C8" s="30"/>
      <c r="D8" s="30"/>
      <c r="E8" s="65" t="s">
        <v>43</v>
      </c>
      <c r="F8" s="48" t="str">
        <f>IF(ISBLANK(D8),"",IF(E8="ja",[2]Übersicht!$C$7,"keine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44</v>
      </c>
      <c r="W8" s="101"/>
      <c r="Y8" s="32">
        <f t="shared" si="0"/>
        <v>0</v>
      </c>
      <c r="Z8" s="32">
        <f t="shared" si="1"/>
        <v>0</v>
      </c>
      <c r="AA8" s="43" t="str">
        <f t="shared" si="2"/>
        <v/>
      </c>
      <c r="AB8" s="43" t="e" vm="14">
        <f t="shared" si="3"/>
        <v>#VALUE!</v>
      </c>
      <c r="AC8" s="32">
        <f t="shared" si="4"/>
        <v>0</v>
      </c>
      <c r="AD8" s="32">
        <f t="shared" si="5"/>
        <v>0</v>
      </c>
      <c r="AE8" s="33" t="s">
        <v>143</v>
      </c>
      <c r="AF8" s="32" t="str">
        <f t="shared" si="6"/>
        <v/>
      </c>
      <c r="AG8" s="32">
        <f t="shared" si="7"/>
        <v>0</v>
      </c>
      <c r="AH8" s="32" t="e">
        <f t="shared" si="11"/>
        <v>#VALUE!</v>
      </c>
      <c r="AI8" s="32">
        <f t="shared" si="12"/>
        <v>0</v>
      </c>
      <c r="AJ8" s="32"/>
      <c r="AK8" s="32"/>
      <c r="AL8" s="32"/>
      <c r="AM8" s="32"/>
      <c r="AN8" s="32">
        <v>4</v>
      </c>
      <c r="AO8" s="32">
        <v>1</v>
      </c>
      <c r="AP8" s="32">
        <v>0</v>
      </c>
      <c r="AQ8" s="32">
        <f t="shared" si="13"/>
        <v>0</v>
      </c>
      <c r="AR8" s="32">
        <f t="shared" si="14"/>
        <v>0</v>
      </c>
      <c r="AS8" s="32">
        <f t="shared" si="8"/>
        <v>0</v>
      </c>
      <c r="AT8" s="32">
        <f t="shared" si="9"/>
        <v>0</v>
      </c>
      <c r="AU8" s="32" t="str">
        <f t="shared" si="10"/>
        <v>keine</v>
      </c>
      <c r="AV8" s="32"/>
      <c r="AW8" s="32" t="b">
        <f t="shared" si="15"/>
        <v>0</v>
      </c>
      <c r="AX8" s="38"/>
      <c r="AY8" s="38"/>
      <c r="AZ8" s="38"/>
      <c r="BA8" s="38" t="b">
        <f t="shared" si="16"/>
        <v>1</v>
      </c>
      <c r="BB8" s="38"/>
      <c r="BC8" s="38"/>
      <c r="BD8" s="38"/>
      <c r="BE8" s="38" t="str">
        <f t="shared" si="17"/>
        <v/>
      </c>
      <c r="BF8" s="38"/>
      <c r="BG8" s="38"/>
      <c r="BH8" s="38"/>
      <c r="BI8" s="38"/>
      <c r="BJ8" s="38" t="str">
        <f>IFERROR(INDEX(Preisfaktoren!$B$22:$C$44,MATCH(D8,Preisfaktoren!$B$22:$B$44,0),2),"")</f>
        <v/>
      </c>
      <c r="BK8" s="38" t="str">
        <f>IFERROR(INDEX(Preisfaktoren!$B$22:$F$44,MATCH(D8,Preisfaktoren!$B$22:$B$44,0),5),"")</f>
        <v/>
      </c>
      <c r="BL8" s="38" t="str">
        <f>IFERROR(INDEX(Biegeabzug!$A$4:$H$21,MATCH($BK8,Biegeabzug!$A$4:$A$21,0),MATCH(90,Biegeabzug!$A$4:$H$4,1)),"")</f>
        <v/>
      </c>
      <c r="BM8" s="38" t="b">
        <f t="shared" si="18"/>
        <v>1</v>
      </c>
    </row>
    <row r="9" spans="1:65">
      <c r="A9" s="30"/>
      <c r="B9" s="30"/>
      <c r="C9" s="30"/>
      <c r="D9" s="30"/>
      <c r="E9" s="65" t="s">
        <v>43</v>
      </c>
      <c r="F9" s="48" t="str">
        <f>IF(ISBLANK(D9),"",IF(E9="ja",[2]Übersicht!$C$7,"keine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44</v>
      </c>
      <c r="W9" s="101"/>
      <c r="Y9" s="32">
        <f t="shared" si="0"/>
        <v>0</v>
      </c>
      <c r="Z9" s="32">
        <f t="shared" si="1"/>
        <v>0</v>
      </c>
      <c r="AA9" s="43" t="str">
        <f t="shared" si="2"/>
        <v/>
      </c>
      <c r="AB9" s="43" t="e" vm="14">
        <f t="shared" si="3"/>
        <v>#VALUE!</v>
      </c>
      <c r="AC9" s="32">
        <f t="shared" si="4"/>
        <v>0</v>
      </c>
      <c r="AD9" s="32">
        <f t="shared" si="5"/>
        <v>0</v>
      </c>
      <c r="AE9" s="33" t="s">
        <v>143</v>
      </c>
      <c r="AF9" s="32" t="str">
        <f t="shared" si="6"/>
        <v/>
      </c>
      <c r="AG9" s="32">
        <f t="shared" si="7"/>
        <v>0</v>
      </c>
      <c r="AH9" s="32" t="e">
        <f t="shared" si="11"/>
        <v>#VALUE!</v>
      </c>
      <c r="AI9" s="32">
        <f t="shared" si="12"/>
        <v>0</v>
      </c>
      <c r="AJ9" s="32"/>
      <c r="AK9" s="32"/>
      <c r="AL9" s="32"/>
      <c r="AM9" s="32"/>
      <c r="AN9" s="32">
        <v>4</v>
      </c>
      <c r="AO9" s="32">
        <v>1</v>
      </c>
      <c r="AP9" s="32">
        <v>0</v>
      </c>
      <c r="AQ9" s="32">
        <f t="shared" si="13"/>
        <v>0</v>
      </c>
      <c r="AR9" s="32">
        <f t="shared" si="14"/>
        <v>0</v>
      </c>
      <c r="AS9" s="32">
        <f t="shared" si="8"/>
        <v>0</v>
      </c>
      <c r="AT9" s="32">
        <f t="shared" si="9"/>
        <v>0</v>
      </c>
      <c r="AU9" s="32" t="str">
        <f t="shared" si="10"/>
        <v>keine</v>
      </c>
      <c r="AV9" s="32"/>
      <c r="AW9" s="32" t="b">
        <f t="shared" si="15"/>
        <v>0</v>
      </c>
      <c r="AX9" s="38"/>
      <c r="AY9" s="38"/>
      <c r="AZ9" s="38"/>
      <c r="BA9" s="38" t="b">
        <f t="shared" si="16"/>
        <v>1</v>
      </c>
      <c r="BB9" s="38"/>
      <c r="BC9" s="38"/>
      <c r="BD9" s="38"/>
      <c r="BE9" s="38" t="str">
        <f t="shared" si="17"/>
        <v/>
      </c>
      <c r="BF9" s="38"/>
      <c r="BG9" s="38"/>
      <c r="BH9" s="38"/>
      <c r="BI9" s="38"/>
      <c r="BJ9" s="38" t="str">
        <f>IFERROR(INDEX(Preisfaktoren!$B$22:$C$44,MATCH(D9,Preisfaktoren!$B$22:$B$44,0),2),"")</f>
        <v/>
      </c>
      <c r="BK9" s="38" t="str">
        <f>IFERROR(INDEX(Preisfaktoren!$B$22:$F$44,MATCH(D9,Preisfaktoren!$B$22:$B$44,0),5),"")</f>
        <v/>
      </c>
      <c r="BL9" s="38" t="str">
        <f>IFERROR(INDEX(Biegeabzug!$A$4:$H$21,MATCH($BK9,Biegeabzug!$A$4:$A$21,0),MATCH(90,Biegeabzug!$A$4:$H$4,1)),"")</f>
        <v/>
      </c>
      <c r="BM9" s="38" t="b">
        <f t="shared" si="18"/>
        <v>1</v>
      </c>
    </row>
    <row r="10" spans="1:65">
      <c r="A10" s="30"/>
      <c r="B10" s="30"/>
      <c r="C10" s="30"/>
      <c r="D10" s="30"/>
      <c r="E10" s="65" t="s">
        <v>43</v>
      </c>
      <c r="F10" s="48" t="str">
        <f>IF(ISBLANK(D10),"",IF(E10="ja",[2]Übersicht!$C$7,"keine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44</v>
      </c>
      <c r="W10" s="101"/>
      <c r="Y10" s="32">
        <f t="shared" si="0"/>
        <v>0</v>
      </c>
      <c r="Z10" s="32">
        <f t="shared" si="1"/>
        <v>0</v>
      </c>
      <c r="AA10" s="43" t="str">
        <f t="shared" si="2"/>
        <v/>
      </c>
      <c r="AB10" s="43" t="e" vm="14">
        <f t="shared" si="3"/>
        <v>#VALUE!</v>
      </c>
      <c r="AC10" s="32">
        <f t="shared" si="4"/>
        <v>0</v>
      </c>
      <c r="AD10" s="32">
        <f t="shared" si="5"/>
        <v>0</v>
      </c>
      <c r="AE10" s="33" t="s">
        <v>143</v>
      </c>
      <c r="AF10" s="32" t="str">
        <f t="shared" si="6"/>
        <v/>
      </c>
      <c r="AG10" s="32">
        <f t="shared" si="7"/>
        <v>0</v>
      </c>
      <c r="AH10" s="32" t="e">
        <f t="shared" si="11"/>
        <v>#VALUE!</v>
      </c>
      <c r="AI10" s="32">
        <f t="shared" si="12"/>
        <v>0</v>
      </c>
      <c r="AJ10" s="32"/>
      <c r="AK10" s="32"/>
      <c r="AL10" s="32"/>
      <c r="AM10" s="32"/>
      <c r="AN10" s="32">
        <v>4</v>
      </c>
      <c r="AO10" s="32">
        <v>1</v>
      </c>
      <c r="AP10" s="32">
        <v>0</v>
      </c>
      <c r="AQ10" s="32">
        <f t="shared" si="13"/>
        <v>0</v>
      </c>
      <c r="AR10" s="32">
        <f t="shared" si="14"/>
        <v>0</v>
      </c>
      <c r="AS10" s="32">
        <f t="shared" si="8"/>
        <v>0</v>
      </c>
      <c r="AT10" s="32">
        <f t="shared" si="9"/>
        <v>0</v>
      </c>
      <c r="AU10" s="32" t="str">
        <f t="shared" si="10"/>
        <v>keine</v>
      </c>
      <c r="AV10" s="32"/>
      <c r="AW10" s="32" t="b">
        <f t="shared" si="15"/>
        <v>0</v>
      </c>
      <c r="AX10" s="38"/>
      <c r="AY10" s="38"/>
      <c r="AZ10" s="38"/>
      <c r="BA10" s="38" t="b">
        <f t="shared" si="16"/>
        <v>1</v>
      </c>
      <c r="BB10" s="38"/>
      <c r="BC10" s="38"/>
      <c r="BD10" s="38"/>
      <c r="BE10" s="38" t="str">
        <f t="shared" si="17"/>
        <v/>
      </c>
      <c r="BF10" s="38"/>
      <c r="BG10" s="38"/>
      <c r="BH10" s="38"/>
      <c r="BI10" s="38"/>
      <c r="BJ10" s="38" t="str">
        <f>IFERROR(INDEX(Preisfaktoren!$B$22:$C$44,MATCH(D10,Preisfaktoren!$B$22:$B$44,0),2),"")</f>
        <v/>
      </c>
      <c r="BK10" s="38" t="str">
        <f>IFERROR(INDEX(Preisfaktoren!$B$22:$F$44,MATCH(D10,Preisfaktoren!$B$22:$B$44,0),5),"")</f>
        <v/>
      </c>
      <c r="BL10" s="38" t="str">
        <f>IFERROR(INDEX(Biegeabzug!$A$4:$H$21,MATCH($BK10,Biegeabzug!$A$4:$A$21,0),MATCH(90,Biegeabzug!$A$4:$H$4,1)),"")</f>
        <v/>
      </c>
      <c r="BM10" s="38" t="b">
        <f t="shared" si="18"/>
        <v>1</v>
      </c>
    </row>
    <row r="11" spans="1:65">
      <c r="A11" s="30"/>
      <c r="B11" s="30"/>
      <c r="C11" s="30"/>
      <c r="D11" s="30"/>
      <c r="E11" s="65" t="s">
        <v>43</v>
      </c>
      <c r="F11" s="48" t="str">
        <f>IF(ISBLANK(D11),"",IF(E11="ja",[2]Übersicht!$C$7,"keine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44</v>
      </c>
      <c r="W11" s="101"/>
      <c r="Y11" s="32">
        <f t="shared" si="0"/>
        <v>0</v>
      </c>
      <c r="Z11" s="32">
        <f t="shared" si="1"/>
        <v>0</v>
      </c>
      <c r="AA11" s="43" t="str">
        <f t="shared" si="2"/>
        <v/>
      </c>
      <c r="AB11" s="43" t="e" vm="14">
        <f t="shared" si="3"/>
        <v>#VALUE!</v>
      </c>
      <c r="AC11" s="32">
        <f t="shared" si="4"/>
        <v>0</v>
      </c>
      <c r="AD11" s="32">
        <f t="shared" si="5"/>
        <v>0</v>
      </c>
      <c r="AE11" s="33" t="s">
        <v>143</v>
      </c>
      <c r="AF11" s="32" t="str">
        <f t="shared" si="6"/>
        <v/>
      </c>
      <c r="AG11" s="32">
        <f t="shared" si="7"/>
        <v>0</v>
      </c>
      <c r="AH11" s="32" t="e">
        <f t="shared" si="11"/>
        <v>#VALUE!</v>
      </c>
      <c r="AI11" s="32">
        <f t="shared" si="12"/>
        <v>0</v>
      </c>
      <c r="AJ11" s="32"/>
      <c r="AK11" s="32"/>
      <c r="AL11" s="32"/>
      <c r="AM11" s="32"/>
      <c r="AN11" s="32">
        <v>4</v>
      </c>
      <c r="AO11" s="32">
        <v>1</v>
      </c>
      <c r="AP11" s="32">
        <v>0</v>
      </c>
      <c r="AQ11" s="32">
        <f t="shared" si="13"/>
        <v>0</v>
      </c>
      <c r="AR11" s="32">
        <f t="shared" si="14"/>
        <v>0</v>
      </c>
      <c r="AS11" s="32">
        <f t="shared" si="8"/>
        <v>0</v>
      </c>
      <c r="AT11" s="32">
        <f t="shared" si="9"/>
        <v>0</v>
      </c>
      <c r="AU11" s="32" t="str">
        <f t="shared" si="10"/>
        <v>keine</v>
      </c>
      <c r="AV11" s="32"/>
      <c r="AW11" s="32" t="b">
        <f t="shared" si="15"/>
        <v>0</v>
      </c>
      <c r="AX11" s="38"/>
      <c r="AY11" s="38"/>
      <c r="AZ11" s="38"/>
      <c r="BA11" s="38" t="b">
        <f t="shared" si="16"/>
        <v>1</v>
      </c>
      <c r="BB11" s="38"/>
      <c r="BC11" s="38"/>
      <c r="BD11" s="38"/>
      <c r="BE11" s="38" t="str">
        <f t="shared" si="17"/>
        <v/>
      </c>
      <c r="BF11" s="38"/>
      <c r="BG11" s="38"/>
      <c r="BH11" s="38"/>
      <c r="BI11" s="38"/>
      <c r="BJ11" s="38" t="str">
        <f>IFERROR(INDEX(Preisfaktoren!$B$22:$C$44,MATCH(D11,Preisfaktoren!$B$22:$B$44,0),2),"")</f>
        <v/>
      </c>
      <c r="BK11" s="38" t="str">
        <f>IFERROR(INDEX(Preisfaktoren!$B$22:$F$44,MATCH(D11,Preisfaktoren!$B$22:$B$44,0),5),"")</f>
        <v/>
      </c>
      <c r="BL11" s="38" t="str">
        <f>IFERROR(INDEX(Biegeabzug!$A$4:$H$21,MATCH($BK11,Biegeabzug!$A$4:$A$21,0),MATCH(90,Biegeabzug!$A$4:$H$4,1)),"")</f>
        <v/>
      </c>
      <c r="BM11" s="38" t="b">
        <f t="shared" si="18"/>
        <v>1</v>
      </c>
    </row>
    <row r="12" spans="1:65">
      <c r="A12" s="30"/>
      <c r="B12" s="30"/>
      <c r="C12" s="30"/>
      <c r="D12" s="30"/>
      <c r="E12" s="65" t="s">
        <v>43</v>
      </c>
      <c r="F12" s="48" t="str">
        <f>IF(ISBLANK(D12),"",IF(E12="ja",[2]Übersicht!$C$7,"keine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44</v>
      </c>
      <c r="W12" s="101"/>
      <c r="Y12" s="32">
        <f t="shared" si="0"/>
        <v>0</v>
      </c>
      <c r="Z12" s="32">
        <f t="shared" si="1"/>
        <v>0</v>
      </c>
      <c r="AA12" s="43" t="str">
        <f t="shared" si="2"/>
        <v/>
      </c>
      <c r="AB12" s="43" t="e" vm="14">
        <f t="shared" si="3"/>
        <v>#VALUE!</v>
      </c>
      <c r="AC12" s="32">
        <f t="shared" si="4"/>
        <v>0</v>
      </c>
      <c r="AD12" s="32">
        <f t="shared" si="5"/>
        <v>0</v>
      </c>
      <c r="AE12" s="33" t="s">
        <v>143</v>
      </c>
      <c r="AF12" s="32" t="str">
        <f t="shared" si="6"/>
        <v/>
      </c>
      <c r="AG12" s="32">
        <f t="shared" si="7"/>
        <v>0</v>
      </c>
      <c r="AH12" s="32" t="e">
        <f t="shared" si="11"/>
        <v>#VALUE!</v>
      </c>
      <c r="AI12" s="32">
        <f t="shared" si="12"/>
        <v>0</v>
      </c>
      <c r="AJ12" s="32"/>
      <c r="AK12" s="32"/>
      <c r="AL12" s="32"/>
      <c r="AM12" s="32"/>
      <c r="AN12" s="32">
        <v>4</v>
      </c>
      <c r="AO12" s="32">
        <v>1</v>
      </c>
      <c r="AP12" s="32">
        <v>0</v>
      </c>
      <c r="AQ12" s="32">
        <f t="shared" si="13"/>
        <v>0</v>
      </c>
      <c r="AR12" s="32">
        <f t="shared" si="14"/>
        <v>0</v>
      </c>
      <c r="AS12" s="32">
        <f t="shared" si="8"/>
        <v>0</v>
      </c>
      <c r="AT12" s="32">
        <f t="shared" si="9"/>
        <v>0</v>
      </c>
      <c r="AU12" s="32" t="str">
        <f t="shared" si="10"/>
        <v>keine</v>
      </c>
      <c r="AV12" s="32"/>
      <c r="AW12" s="32" t="b">
        <f t="shared" si="15"/>
        <v>0</v>
      </c>
      <c r="AX12" s="38"/>
      <c r="AY12" s="38"/>
      <c r="AZ12" s="38"/>
      <c r="BA12" s="38" t="b">
        <f t="shared" si="16"/>
        <v>1</v>
      </c>
      <c r="BB12" s="38"/>
      <c r="BC12" s="38"/>
      <c r="BD12" s="38"/>
      <c r="BE12" s="38" t="str">
        <f t="shared" si="17"/>
        <v/>
      </c>
      <c r="BF12" s="38"/>
      <c r="BG12" s="38"/>
      <c r="BH12" s="38"/>
      <c r="BI12" s="38"/>
      <c r="BJ12" s="38" t="str">
        <f>IFERROR(INDEX(Preisfaktoren!$B$22:$C$44,MATCH(D12,Preisfaktoren!$B$22:$B$44,0),2),"")</f>
        <v/>
      </c>
      <c r="BK12" s="38" t="str">
        <f>IFERROR(INDEX(Preisfaktoren!$B$22:$F$44,MATCH(D12,Preisfaktoren!$B$22:$B$44,0),5),"")</f>
        <v/>
      </c>
      <c r="BL12" s="38" t="str">
        <f>IFERROR(INDEX(Biegeabzug!$A$4:$H$21,MATCH($BK12,Biegeabzug!$A$4:$A$21,0),MATCH(90,Biegeabzug!$A$4:$H$4,1)),"")</f>
        <v/>
      </c>
      <c r="BM12" s="38" t="b">
        <f t="shared" si="18"/>
        <v>1</v>
      </c>
    </row>
    <row r="13" spans="1:65">
      <c r="A13" s="30"/>
      <c r="B13" s="30"/>
      <c r="C13" s="30"/>
      <c r="D13" s="30"/>
      <c r="E13" s="65" t="s">
        <v>43</v>
      </c>
      <c r="F13" s="48" t="str">
        <f>IF(ISBLANK(D13),"",IF(E13="ja",[2]Übersicht!$C$7,"keine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44</v>
      </c>
      <c r="W13" s="101"/>
      <c r="Y13" s="32">
        <f t="shared" si="0"/>
        <v>0</v>
      </c>
      <c r="Z13" s="32">
        <f t="shared" si="1"/>
        <v>0</v>
      </c>
      <c r="AA13" s="43" t="str">
        <f t="shared" si="2"/>
        <v/>
      </c>
      <c r="AB13" s="43" t="e" vm="14">
        <f t="shared" si="3"/>
        <v>#VALUE!</v>
      </c>
      <c r="AC13" s="32">
        <f t="shared" si="4"/>
        <v>0</v>
      </c>
      <c r="AD13" s="32">
        <f t="shared" si="5"/>
        <v>0</v>
      </c>
      <c r="AE13" s="33" t="s">
        <v>143</v>
      </c>
      <c r="AF13" s="32" t="str">
        <f t="shared" si="6"/>
        <v/>
      </c>
      <c r="AG13" s="32">
        <f t="shared" si="7"/>
        <v>0</v>
      </c>
      <c r="AH13" s="32" t="e">
        <f t="shared" si="11"/>
        <v>#VALUE!</v>
      </c>
      <c r="AI13" s="32">
        <f t="shared" si="12"/>
        <v>0</v>
      </c>
      <c r="AJ13" s="32"/>
      <c r="AK13" s="32"/>
      <c r="AL13" s="32"/>
      <c r="AM13" s="32"/>
      <c r="AN13" s="32">
        <v>4</v>
      </c>
      <c r="AO13" s="32">
        <v>1</v>
      </c>
      <c r="AP13" s="32">
        <v>0</v>
      </c>
      <c r="AQ13" s="32">
        <f t="shared" si="13"/>
        <v>0</v>
      </c>
      <c r="AR13" s="32">
        <f t="shared" si="14"/>
        <v>0</v>
      </c>
      <c r="AS13" s="32">
        <f t="shared" si="8"/>
        <v>0</v>
      </c>
      <c r="AT13" s="32">
        <f t="shared" si="9"/>
        <v>0</v>
      </c>
      <c r="AU13" s="32" t="str">
        <f t="shared" si="10"/>
        <v>keine</v>
      </c>
      <c r="AV13" s="32"/>
      <c r="AW13" s="32" t="b">
        <f t="shared" si="15"/>
        <v>0</v>
      </c>
      <c r="AX13" s="38"/>
      <c r="AY13" s="38"/>
      <c r="AZ13" s="38"/>
      <c r="BA13" s="38" t="b">
        <f t="shared" si="16"/>
        <v>1</v>
      </c>
      <c r="BB13" s="38"/>
      <c r="BC13" s="38"/>
      <c r="BD13" s="38"/>
      <c r="BE13" s="38" t="str">
        <f t="shared" si="17"/>
        <v/>
      </c>
      <c r="BF13" s="38"/>
      <c r="BG13" s="38"/>
      <c r="BH13" s="38"/>
      <c r="BI13" s="38"/>
      <c r="BJ13" s="38" t="str">
        <f>IFERROR(INDEX(Preisfaktoren!$B$22:$C$44,MATCH(D13,Preisfaktoren!$B$22:$B$44,0),2),"")</f>
        <v/>
      </c>
      <c r="BK13" s="38" t="str">
        <f>IFERROR(INDEX(Preisfaktoren!$B$22:$F$44,MATCH(D13,Preisfaktoren!$B$22:$B$44,0),5),"")</f>
        <v/>
      </c>
      <c r="BL13" s="38" t="str">
        <f>IFERROR(INDEX(Biegeabzug!$A$4:$H$21,MATCH($BK13,Biegeabzug!$A$4:$A$21,0),MATCH(90,Biegeabzug!$A$4:$H$4,1)),"")</f>
        <v/>
      </c>
      <c r="BM13" s="38" t="b">
        <f t="shared" si="18"/>
        <v>1</v>
      </c>
    </row>
    <row r="14" spans="1:65">
      <c r="A14" s="30"/>
      <c r="B14" s="30"/>
      <c r="C14" s="30"/>
      <c r="D14" s="30"/>
      <c r="E14" s="65" t="s">
        <v>43</v>
      </c>
      <c r="F14" s="48" t="str">
        <f>IF(ISBLANK(D14),"",IF(E14="ja",[2]Übersicht!$C$7,"keine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44</v>
      </c>
      <c r="W14" s="101"/>
      <c r="Y14" s="32">
        <f t="shared" si="0"/>
        <v>0</v>
      </c>
      <c r="Z14" s="32">
        <f t="shared" si="1"/>
        <v>0</v>
      </c>
      <c r="AA14" s="43" t="str">
        <f t="shared" si="2"/>
        <v/>
      </c>
      <c r="AB14" s="43" t="e" vm="14">
        <f t="shared" si="3"/>
        <v>#VALUE!</v>
      </c>
      <c r="AC14" s="32">
        <f t="shared" si="4"/>
        <v>0</v>
      </c>
      <c r="AD14" s="32">
        <f t="shared" si="5"/>
        <v>0</v>
      </c>
      <c r="AE14" s="33" t="s">
        <v>143</v>
      </c>
      <c r="AF14" s="32" t="str">
        <f t="shared" si="6"/>
        <v/>
      </c>
      <c r="AG14" s="32">
        <f t="shared" si="7"/>
        <v>0</v>
      </c>
      <c r="AH14" s="32" t="e">
        <f t="shared" si="11"/>
        <v>#VALUE!</v>
      </c>
      <c r="AI14" s="32">
        <f t="shared" si="12"/>
        <v>0</v>
      </c>
      <c r="AJ14" s="32"/>
      <c r="AK14" s="32"/>
      <c r="AL14" s="32"/>
      <c r="AM14" s="32"/>
      <c r="AN14" s="32">
        <v>4</v>
      </c>
      <c r="AO14" s="32">
        <v>1</v>
      </c>
      <c r="AP14" s="32">
        <v>0</v>
      </c>
      <c r="AQ14" s="32">
        <f t="shared" si="13"/>
        <v>0</v>
      </c>
      <c r="AR14" s="32">
        <f t="shared" si="14"/>
        <v>0</v>
      </c>
      <c r="AS14" s="32">
        <f t="shared" si="8"/>
        <v>0</v>
      </c>
      <c r="AT14" s="32">
        <f t="shared" si="9"/>
        <v>0</v>
      </c>
      <c r="AU14" s="32" t="str">
        <f t="shared" si="10"/>
        <v>keine</v>
      </c>
      <c r="AV14" s="32"/>
      <c r="AW14" s="32" t="b">
        <f t="shared" si="15"/>
        <v>0</v>
      </c>
      <c r="AX14" s="38"/>
      <c r="AY14" s="38"/>
      <c r="AZ14" s="38"/>
      <c r="BA14" s="38" t="b">
        <f t="shared" si="16"/>
        <v>1</v>
      </c>
      <c r="BB14" s="38"/>
      <c r="BC14" s="38"/>
      <c r="BD14" s="38"/>
      <c r="BE14" s="38" t="str">
        <f t="shared" si="17"/>
        <v/>
      </c>
      <c r="BF14" s="38"/>
      <c r="BG14" s="38"/>
      <c r="BH14" s="38"/>
      <c r="BI14" s="38"/>
      <c r="BJ14" s="38" t="str">
        <f>IFERROR(INDEX(Preisfaktoren!$B$22:$C$44,MATCH(D14,Preisfaktoren!$B$22:$B$44,0),2),"")</f>
        <v/>
      </c>
      <c r="BK14" s="38" t="str">
        <f>IFERROR(INDEX(Preisfaktoren!$B$22:$F$44,MATCH(D14,Preisfaktoren!$B$22:$B$44,0),5),"")</f>
        <v/>
      </c>
      <c r="BL14" s="38" t="str">
        <f>IFERROR(INDEX(Biegeabzug!$A$4:$H$21,MATCH($BK14,Biegeabzug!$A$4:$A$21,0),MATCH(90,Biegeabzug!$A$4:$H$4,1)),"")</f>
        <v/>
      </c>
      <c r="BM14" s="38" t="b">
        <f t="shared" si="18"/>
        <v>1</v>
      </c>
    </row>
    <row r="15" spans="1:65">
      <c r="A15" s="30"/>
      <c r="B15" s="30"/>
      <c r="C15" s="30"/>
      <c r="D15" s="30"/>
      <c r="E15" s="65" t="s">
        <v>43</v>
      </c>
      <c r="F15" s="48" t="str">
        <f>IF(ISBLANK(D15),"",IF(E15="ja",[2]Übersicht!$C$7,"keine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44</v>
      </c>
      <c r="W15" s="101"/>
      <c r="Y15" s="32">
        <f t="shared" si="0"/>
        <v>0</v>
      </c>
      <c r="Z15" s="32">
        <f t="shared" si="1"/>
        <v>0</v>
      </c>
      <c r="AA15" s="43" t="str">
        <f t="shared" si="2"/>
        <v/>
      </c>
      <c r="AB15" s="43" t="e" vm="14">
        <f t="shared" si="3"/>
        <v>#VALUE!</v>
      </c>
      <c r="AC15" s="32">
        <f t="shared" si="4"/>
        <v>0</v>
      </c>
      <c r="AD15" s="32">
        <f t="shared" si="5"/>
        <v>0</v>
      </c>
      <c r="AE15" s="33" t="s">
        <v>143</v>
      </c>
      <c r="AF15" s="32" t="str">
        <f t="shared" si="6"/>
        <v/>
      </c>
      <c r="AG15" s="32">
        <f t="shared" si="7"/>
        <v>0</v>
      </c>
      <c r="AH15" s="32" t="e">
        <f t="shared" si="11"/>
        <v>#VALUE!</v>
      </c>
      <c r="AI15" s="32">
        <f t="shared" si="12"/>
        <v>0</v>
      </c>
      <c r="AJ15" s="32"/>
      <c r="AK15" s="32"/>
      <c r="AL15" s="32"/>
      <c r="AM15" s="32"/>
      <c r="AN15" s="32">
        <v>4</v>
      </c>
      <c r="AO15" s="32">
        <v>1</v>
      </c>
      <c r="AP15" s="32">
        <v>0</v>
      </c>
      <c r="AQ15" s="32">
        <f t="shared" si="13"/>
        <v>0</v>
      </c>
      <c r="AR15" s="32">
        <f t="shared" si="14"/>
        <v>0</v>
      </c>
      <c r="AS15" s="32">
        <f t="shared" si="8"/>
        <v>0</v>
      </c>
      <c r="AT15" s="32">
        <f t="shared" si="9"/>
        <v>0</v>
      </c>
      <c r="AU15" s="32" t="str">
        <f t="shared" si="10"/>
        <v>keine</v>
      </c>
      <c r="AV15" s="32"/>
      <c r="AW15" s="32" t="b">
        <f t="shared" si="15"/>
        <v>0</v>
      </c>
      <c r="AX15" s="38"/>
      <c r="AY15" s="38"/>
      <c r="AZ15" s="38"/>
      <c r="BA15" s="38" t="b">
        <f t="shared" si="16"/>
        <v>1</v>
      </c>
      <c r="BB15" s="38"/>
      <c r="BC15" s="38"/>
      <c r="BD15" s="38"/>
      <c r="BE15" s="38" t="str">
        <f t="shared" si="17"/>
        <v/>
      </c>
      <c r="BF15" s="38"/>
      <c r="BG15" s="38"/>
      <c r="BH15" s="38"/>
      <c r="BI15" s="38"/>
      <c r="BJ15" s="38" t="str">
        <f>IFERROR(INDEX(Preisfaktoren!$B$22:$C$44,MATCH(D15,Preisfaktoren!$B$22:$B$44,0),2),"")</f>
        <v/>
      </c>
      <c r="BK15" s="38" t="str">
        <f>IFERROR(INDEX(Preisfaktoren!$B$22:$F$44,MATCH(D15,Preisfaktoren!$B$22:$B$44,0),5),"")</f>
        <v/>
      </c>
      <c r="BL15" s="38" t="str">
        <f>IFERROR(INDEX(Biegeabzug!$A$4:$H$21,MATCH($BK15,Biegeabzug!$A$4:$A$21,0),MATCH(90,Biegeabzug!$A$4:$H$4,1)),"")</f>
        <v/>
      </c>
      <c r="BM15" s="38" t="b">
        <f t="shared" si="18"/>
        <v>1</v>
      </c>
    </row>
    <row r="16" spans="1:65">
      <c r="A16" s="30"/>
      <c r="B16" s="30"/>
      <c r="C16" s="30"/>
      <c r="D16" s="30"/>
      <c r="E16" s="65" t="s">
        <v>43</v>
      </c>
      <c r="F16" s="48" t="str">
        <f>IF(ISBLANK(D16),"",IF(E16="ja",[2]Übersicht!$C$7,"keine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44</v>
      </c>
      <c r="W16" s="101"/>
      <c r="Y16" s="32">
        <f t="shared" si="0"/>
        <v>0</v>
      </c>
      <c r="Z16" s="32">
        <f t="shared" si="1"/>
        <v>0</v>
      </c>
      <c r="AA16" s="43" t="str">
        <f t="shared" si="2"/>
        <v/>
      </c>
      <c r="AB16" s="43" t="e" vm="14">
        <f t="shared" si="3"/>
        <v>#VALUE!</v>
      </c>
      <c r="AC16" s="32">
        <f t="shared" si="4"/>
        <v>0</v>
      </c>
      <c r="AD16" s="32">
        <f t="shared" si="5"/>
        <v>0</v>
      </c>
      <c r="AE16" s="33" t="s">
        <v>143</v>
      </c>
      <c r="AF16" s="32" t="str">
        <f t="shared" si="6"/>
        <v/>
      </c>
      <c r="AG16" s="32">
        <f t="shared" si="7"/>
        <v>0</v>
      </c>
      <c r="AH16" s="32" t="e">
        <f t="shared" si="11"/>
        <v>#VALUE!</v>
      </c>
      <c r="AI16" s="32">
        <f t="shared" si="12"/>
        <v>0</v>
      </c>
      <c r="AJ16" s="32"/>
      <c r="AK16" s="32"/>
      <c r="AL16" s="32"/>
      <c r="AM16" s="32"/>
      <c r="AN16" s="32">
        <v>4</v>
      </c>
      <c r="AO16" s="32">
        <v>1</v>
      </c>
      <c r="AP16" s="32">
        <v>0</v>
      </c>
      <c r="AQ16" s="32">
        <f t="shared" si="13"/>
        <v>0</v>
      </c>
      <c r="AR16" s="32">
        <f t="shared" si="14"/>
        <v>0</v>
      </c>
      <c r="AS16" s="32">
        <f t="shared" si="8"/>
        <v>0</v>
      </c>
      <c r="AT16" s="32">
        <f t="shared" si="9"/>
        <v>0</v>
      </c>
      <c r="AU16" s="32" t="str">
        <f t="shared" si="10"/>
        <v>keine</v>
      </c>
      <c r="AV16" s="32"/>
      <c r="AW16" s="32" t="b">
        <f t="shared" si="15"/>
        <v>0</v>
      </c>
      <c r="AX16" s="38"/>
      <c r="AY16" s="38"/>
      <c r="AZ16" s="38"/>
      <c r="BA16" s="38" t="b">
        <f t="shared" si="16"/>
        <v>1</v>
      </c>
      <c r="BB16" s="38"/>
      <c r="BC16" s="38"/>
      <c r="BD16" s="38"/>
      <c r="BE16" s="38" t="str">
        <f t="shared" si="17"/>
        <v/>
      </c>
      <c r="BF16" s="38"/>
      <c r="BG16" s="38"/>
      <c r="BH16" s="38"/>
      <c r="BI16" s="38"/>
      <c r="BJ16" s="38" t="str">
        <f>IFERROR(INDEX(Preisfaktoren!$B$22:$C$44,MATCH(D16,Preisfaktoren!$B$22:$B$44,0),2),"")</f>
        <v/>
      </c>
      <c r="BK16" s="38" t="str">
        <f>IFERROR(INDEX(Preisfaktoren!$B$22:$F$44,MATCH(D16,Preisfaktoren!$B$22:$B$44,0),5),"")</f>
        <v/>
      </c>
      <c r="BL16" s="38" t="str">
        <f>IFERROR(INDEX(Biegeabzug!$A$4:$H$21,MATCH($BK16,Biegeabzug!$A$4:$A$21,0),MATCH(90,Biegeabzug!$A$4:$H$4,1)),"")</f>
        <v/>
      </c>
      <c r="BM16" s="38" t="b">
        <f t="shared" si="18"/>
        <v>1</v>
      </c>
    </row>
    <row r="17" spans="1:65">
      <c r="A17" s="30"/>
      <c r="B17" s="30"/>
      <c r="C17" s="30"/>
      <c r="D17" s="30"/>
      <c r="E17" s="65" t="s">
        <v>43</v>
      </c>
      <c r="F17" s="48" t="str">
        <f>IF(ISBLANK(D17),"",IF(E17="ja",[2]Übersicht!$C$7,"keine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44</v>
      </c>
      <c r="W17" s="101"/>
      <c r="Y17" s="32">
        <f t="shared" si="0"/>
        <v>0</v>
      </c>
      <c r="Z17" s="32">
        <f t="shared" si="1"/>
        <v>0</v>
      </c>
      <c r="AA17" s="43" t="str">
        <f t="shared" si="2"/>
        <v/>
      </c>
      <c r="AB17" s="43" t="e" vm="14">
        <f t="shared" si="3"/>
        <v>#VALUE!</v>
      </c>
      <c r="AC17" s="32">
        <f t="shared" si="4"/>
        <v>0</v>
      </c>
      <c r="AD17" s="32">
        <f t="shared" si="5"/>
        <v>0</v>
      </c>
      <c r="AE17" s="33" t="s">
        <v>143</v>
      </c>
      <c r="AF17" s="32" t="str">
        <f t="shared" si="6"/>
        <v/>
      </c>
      <c r="AG17" s="32">
        <f t="shared" si="7"/>
        <v>0</v>
      </c>
      <c r="AH17" s="32" t="e">
        <f t="shared" si="11"/>
        <v>#VALUE!</v>
      </c>
      <c r="AI17" s="32">
        <f t="shared" si="12"/>
        <v>0</v>
      </c>
      <c r="AJ17" s="32"/>
      <c r="AK17" s="32"/>
      <c r="AL17" s="32"/>
      <c r="AM17" s="32"/>
      <c r="AN17" s="32">
        <v>4</v>
      </c>
      <c r="AO17" s="32">
        <v>1</v>
      </c>
      <c r="AP17" s="32">
        <v>0</v>
      </c>
      <c r="AQ17" s="32">
        <f t="shared" si="13"/>
        <v>0</v>
      </c>
      <c r="AR17" s="32">
        <f t="shared" si="14"/>
        <v>0</v>
      </c>
      <c r="AS17" s="32">
        <f t="shared" si="8"/>
        <v>0</v>
      </c>
      <c r="AT17" s="32">
        <f t="shared" si="9"/>
        <v>0</v>
      </c>
      <c r="AU17" s="32" t="str">
        <f t="shared" si="10"/>
        <v>keine</v>
      </c>
      <c r="AV17" s="32"/>
      <c r="AW17" s="32" t="b">
        <f t="shared" si="15"/>
        <v>0</v>
      </c>
      <c r="AX17" s="38"/>
      <c r="AY17" s="38"/>
      <c r="AZ17" s="38"/>
      <c r="BA17" s="38" t="b">
        <f t="shared" si="16"/>
        <v>1</v>
      </c>
      <c r="BB17" s="38"/>
      <c r="BC17" s="38"/>
      <c r="BD17" s="38"/>
      <c r="BE17" s="38" t="str">
        <f t="shared" si="17"/>
        <v/>
      </c>
      <c r="BF17" s="38"/>
      <c r="BG17" s="38"/>
      <c r="BH17" s="38"/>
      <c r="BI17" s="38"/>
      <c r="BJ17" s="38" t="str">
        <f>IFERROR(INDEX(Preisfaktoren!$B$22:$C$44,MATCH(D17,Preisfaktoren!$B$22:$B$44,0),2),"")</f>
        <v/>
      </c>
      <c r="BK17" s="38" t="str">
        <f>IFERROR(INDEX(Preisfaktoren!$B$22:$F$44,MATCH(D17,Preisfaktoren!$B$22:$B$44,0),5),"")</f>
        <v/>
      </c>
      <c r="BL17" s="38" t="str">
        <f>IFERROR(INDEX(Biegeabzug!$A$4:$H$21,MATCH($BK17,Biegeabzug!$A$4:$A$21,0),MATCH(90,Biegeabzug!$A$4:$H$4,1)),"")</f>
        <v/>
      </c>
      <c r="BM17" s="38" t="b">
        <f t="shared" si="18"/>
        <v>1</v>
      </c>
    </row>
    <row r="18" spans="1:65">
      <c r="A18" s="30"/>
      <c r="B18" s="30"/>
      <c r="C18" s="30"/>
      <c r="D18" s="30"/>
      <c r="E18" s="65" t="s">
        <v>43</v>
      </c>
      <c r="F18" s="48" t="str">
        <f>IF(ISBLANK(D18),"",IF(E18="ja",[2]Übersicht!$C$7,"keine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44</v>
      </c>
      <c r="W18" s="101"/>
      <c r="Y18" s="32">
        <f t="shared" si="0"/>
        <v>0</v>
      </c>
      <c r="Z18" s="32">
        <f t="shared" si="1"/>
        <v>0</v>
      </c>
      <c r="AA18" s="43" t="str">
        <f t="shared" si="2"/>
        <v/>
      </c>
      <c r="AB18" s="43" t="e" vm="14">
        <f t="shared" si="3"/>
        <v>#VALUE!</v>
      </c>
      <c r="AC18" s="32">
        <f t="shared" si="4"/>
        <v>0</v>
      </c>
      <c r="AD18" s="32">
        <f t="shared" si="5"/>
        <v>0</v>
      </c>
      <c r="AE18" s="33" t="s">
        <v>143</v>
      </c>
      <c r="AF18" s="32" t="str">
        <f t="shared" si="6"/>
        <v/>
      </c>
      <c r="AG18" s="32">
        <f t="shared" si="7"/>
        <v>0</v>
      </c>
      <c r="AH18" s="32" t="e">
        <f t="shared" si="11"/>
        <v>#VALUE!</v>
      </c>
      <c r="AI18" s="32">
        <f t="shared" si="12"/>
        <v>0</v>
      </c>
      <c r="AJ18" s="32"/>
      <c r="AK18" s="32"/>
      <c r="AL18" s="32"/>
      <c r="AM18" s="32"/>
      <c r="AN18" s="32">
        <v>4</v>
      </c>
      <c r="AO18" s="32">
        <v>1</v>
      </c>
      <c r="AP18" s="32">
        <v>0</v>
      </c>
      <c r="AQ18" s="32">
        <f t="shared" si="13"/>
        <v>0</v>
      </c>
      <c r="AR18" s="32">
        <f t="shared" si="14"/>
        <v>0</v>
      </c>
      <c r="AS18" s="32">
        <f t="shared" si="8"/>
        <v>0</v>
      </c>
      <c r="AT18" s="32">
        <f t="shared" si="9"/>
        <v>0</v>
      </c>
      <c r="AU18" s="32" t="str">
        <f t="shared" si="10"/>
        <v>keine</v>
      </c>
      <c r="AV18" s="32"/>
      <c r="AW18" s="32" t="b">
        <f t="shared" si="15"/>
        <v>0</v>
      </c>
      <c r="AX18" s="38"/>
      <c r="AY18" s="38"/>
      <c r="AZ18" s="38"/>
      <c r="BA18" s="38" t="b">
        <f t="shared" si="16"/>
        <v>1</v>
      </c>
      <c r="BB18" s="38"/>
      <c r="BC18" s="38"/>
      <c r="BD18" s="38"/>
      <c r="BE18" s="38" t="str">
        <f t="shared" si="17"/>
        <v/>
      </c>
      <c r="BF18" s="38"/>
      <c r="BG18" s="38"/>
      <c r="BH18" s="38"/>
      <c r="BI18" s="38"/>
      <c r="BJ18" s="38" t="str">
        <f>IFERROR(INDEX(Preisfaktoren!$B$22:$C$44,MATCH(D18,Preisfaktoren!$B$22:$B$44,0),2),"")</f>
        <v/>
      </c>
      <c r="BK18" s="38" t="str">
        <f>IFERROR(INDEX(Preisfaktoren!$B$22:$F$44,MATCH(D18,Preisfaktoren!$B$22:$B$44,0),5),"")</f>
        <v/>
      </c>
      <c r="BL18" s="38" t="str">
        <f>IFERROR(INDEX(Biegeabzug!$A$4:$H$21,MATCH($BK18,Biegeabzug!$A$4:$A$21,0),MATCH(90,Biegeabzug!$A$4:$H$4,1)),"")</f>
        <v/>
      </c>
      <c r="BM18" s="38" t="b">
        <f t="shared" si="18"/>
        <v>1</v>
      </c>
    </row>
    <row r="19" spans="1:65">
      <c r="A19" s="30"/>
      <c r="B19" s="30"/>
      <c r="C19" s="30"/>
      <c r="D19" s="30"/>
      <c r="E19" s="65" t="s">
        <v>43</v>
      </c>
      <c r="F19" s="48" t="str">
        <f>IF(ISBLANK(D19),"",IF(E19="ja",[2]Übersicht!$C$7,"keine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44</v>
      </c>
      <c r="W19" s="101"/>
      <c r="Y19" s="32">
        <f t="shared" si="0"/>
        <v>0</v>
      </c>
      <c r="Z19" s="32">
        <f t="shared" si="1"/>
        <v>0</v>
      </c>
      <c r="AA19" s="43" t="str">
        <f t="shared" si="2"/>
        <v/>
      </c>
      <c r="AB19" s="43" t="e" vm="14">
        <f t="shared" si="3"/>
        <v>#VALUE!</v>
      </c>
      <c r="AC19" s="32">
        <f t="shared" si="4"/>
        <v>0</v>
      </c>
      <c r="AD19" s="32">
        <f t="shared" si="5"/>
        <v>0</v>
      </c>
      <c r="AE19" s="33" t="s">
        <v>143</v>
      </c>
      <c r="AF19" s="32" t="str">
        <f t="shared" si="6"/>
        <v/>
      </c>
      <c r="AG19" s="32">
        <f t="shared" si="7"/>
        <v>0</v>
      </c>
      <c r="AH19" s="32" t="e">
        <f t="shared" si="11"/>
        <v>#VALUE!</v>
      </c>
      <c r="AI19" s="32">
        <f t="shared" si="12"/>
        <v>0</v>
      </c>
      <c r="AJ19" s="32"/>
      <c r="AK19" s="32"/>
      <c r="AL19" s="32"/>
      <c r="AM19" s="32"/>
      <c r="AN19" s="32">
        <v>4</v>
      </c>
      <c r="AO19" s="32">
        <v>1</v>
      </c>
      <c r="AP19" s="32">
        <v>0</v>
      </c>
      <c r="AQ19" s="32">
        <f t="shared" si="13"/>
        <v>0</v>
      </c>
      <c r="AR19" s="32">
        <f t="shared" si="14"/>
        <v>0</v>
      </c>
      <c r="AS19" s="32">
        <f t="shared" si="8"/>
        <v>0</v>
      </c>
      <c r="AT19" s="32">
        <f t="shared" si="9"/>
        <v>0</v>
      </c>
      <c r="AU19" s="32" t="str">
        <f t="shared" si="10"/>
        <v>keine</v>
      </c>
      <c r="AV19" s="32"/>
      <c r="AW19" s="32" t="b">
        <f t="shared" si="15"/>
        <v>0</v>
      </c>
      <c r="AX19" s="38"/>
      <c r="AY19" s="38"/>
      <c r="AZ19" s="38"/>
      <c r="BA19" s="38" t="b">
        <f t="shared" si="16"/>
        <v>1</v>
      </c>
      <c r="BB19" s="38"/>
      <c r="BC19" s="38"/>
      <c r="BD19" s="38"/>
      <c r="BE19" s="38" t="str">
        <f t="shared" si="17"/>
        <v/>
      </c>
      <c r="BF19" s="38"/>
      <c r="BG19" s="38"/>
      <c r="BH19" s="38"/>
      <c r="BI19" s="38"/>
      <c r="BJ19" s="38" t="str">
        <f>IFERROR(INDEX(Preisfaktoren!$B$22:$C$44,MATCH(D19,Preisfaktoren!$B$22:$B$44,0),2),"")</f>
        <v/>
      </c>
      <c r="BK19" s="38" t="str">
        <f>IFERROR(INDEX(Preisfaktoren!$B$22:$F$44,MATCH(D19,Preisfaktoren!$B$22:$B$44,0),5),"")</f>
        <v/>
      </c>
      <c r="BL19" s="38" t="str">
        <f>IFERROR(INDEX(Biegeabzug!$A$4:$H$21,MATCH($BK19,Biegeabzug!$A$4:$A$21,0),MATCH(90,Biegeabzug!$A$4:$H$4,1)),"")</f>
        <v/>
      </c>
      <c r="BM19" s="38" t="b">
        <f t="shared" si="18"/>
        <v>1</v>
      </c>
    </row>
    <row r="20" spans="1:65">
      <c r="A20" s="30"/>
      <c r="B20" s="30"/>
      <c r="C20" s="30"/>
      <c r="D20" s="30"/>
      <c r="E20" s="65" t="s">
        <v>43</v>
      </c>
      <c r="F20" s="48" t="str">
        <f>IF(ISBLANK(D20),"",IF(E20="ja",[2]Übersicht!$C$7,"keine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44</v>
      </c>
      <c r="W20" s="101"/>
      <c r="Y20" s="32">
        <f t="shared" si="0"/>
        <v>0</v>
      </c>
      <c r="Z20" s="32">
        <f t="shared" si="1"/>
        <v>0</v>
      </c>
      <c r="AA20" s="43" t="str">
        <f t="shared" si="2"/>
        <v/>
      </c>
      <c r="AB20" s="43" t="e" vm="14">
        <f t="shared" si="3"/>
        <v>#VALUE!</v>
      </c>
      <c r="AC20" s="32">
        <f t="shared" si="4"/>
        <v>0</v>
      </c>
      <c r="AD20" s="32">
        <f t="shared" si="5"/>
        <v>0</v>
      </c>
      <c r="AE20" s="33" t="s">
        <v>143</v>
      </c>
      <c r="AF20" s="32" t="str">
        <f t="shared" si="6"/>
        <v/>
      </c>
      <c r="AG20" s="32">
        <f t="shared" si="7"/>
        <v>0</v>
      </c>
      <c r="AH20" s="32" t="e">
        <f t="shared" si="11"/>
        <v>#VALUE!</v>
      </c>
      <c r="AI20" s="32">
        <f t="shared" si="12"/>
        <v>0</v>
      </c>
      <c r="AJ20" s="32"/>
      <c r="AK20" s="32"/>
      <c r="AL20" s="32"/>
      <c r="AM20" s="32"/>
      <c r="AN20" s="32">
        <v>4</v>
      </c>
      <c r="AO20" s="32">
        <v>1</v>
      </c>
      <c r="AP20" s="32">
        <v>0</v>
      </c>
      <c r="AQ20" s="32">
        <f t="shared" si="13"/>
        <v>0</v>
      </c>
      <c r="AR20" s="32">
        <f t="shared" si="14"/>
        <v>0</v>
      </c>
      <c r="AS20" s="32">
        <f t="shared" si="8"/>
        <v>0</v>
      </c>
      <c r="AT20" s="32">
        <f t="shared" si="9"/>
        <v>0</v>
      </c>
      <c r="AU20" s="32" t="str">
        <f t="shared" si="10"/>
        <v>keine</v>
      </c>
      <c r="AV20" s="32"/>
      <c r="AW20" s="32" t="b">
        <f t="shared" si="15"/>
        <v>0</v>
      </c>
      <c r="AX20" s="38"/>
      <c r="AY20" s="38"/>
      <c r="AZ20" s="38"/>
      <c r="BA20" s="38" t="b">
        <f t="shared" si="16"/>
        <v>1</v>
      </c>
      <c r="BB20" s="38"/>
      <c r="BC20" s="38"/>
      <c r="BD20" s="38"/>
      <c r="BE20" s="38" t="str">
        <f t="shared" si="17"/>
        <v/>
      </c>
      <c r="BF20" s="38"/>
      <c r="BG20" s="38"/>
      <c r="BH20" s="38"/>
      <c r="BI20" s="38"/>
      <c r="BJ20" s="38" t="str">
        <f>IFERROR(INDEX(Preisfaktoren!$B$22:$C$44,MATCH(D20,Preisfaktoren!$B$22:$B$44,0),2),"")</f>
        <v/>
      </c>
      <c r="BK20" s="38" t="str">
        <f>IFERROR(INDEX(Preisfaktoren!$B$22:$F$44,MATCH(D20,Preisfaktoren!$B$22:$B$44,0),5),"")</f>
        <v/>
      </c>
      <c r="BL20" s="38" t="str">
        <f>IFERROR(INDEX(Biegeabzug!$A$4:$H$21,MATCH($BK20,Biegeabzug!$A$4:$A$21,0),MATCH(90,Biegeabzug!$A$4:$H$4,1)),"")</f>
        <v/>
      </c>
      <c r="BM20" s="38" t="b">
        <f t="shared" si="18"/>
        <v>1</v>
      </c>
    </row>
    <row r="21" spans="1:65">
      <c r="A21" s="30"/>
      <c r="B21" s="30"/>
      <c r="C21" s="30"/>
      <c r="D21" s="30"/>
      <c r="E21" s="65" t="s">
        <v>43</v>
      </c>
      <c r="F21" s="48" t="str">
        <f>IF(ISBLANK(D21),"",IF(E21="ja",[2]Übersicht!$C$7,"keine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44</v>
      </c>
      <c r="W21" s="101"/>
      <c r="Y21" s="32">
        <f t="shared" si="0"/>
        <v>0</v>
      </c>
      <c r="Z21" s="32">
        <f t="shared" si="1"/>
        <v>0</v>
      </c>
      <c r="AA21" s="43" t="str">
        <f t="shared" si="2"/>
        <v/>
      </c>
      <c r="AB21" s="43" t="e" vm="14">
        <f t="shared" si="3"/>
        <v>#VALUE!</v>
      </c>
      <c r="AC21" s="32">
        <f t="shared" si="4"/>
        <v>0</v>
      </c>
      <c r="AD21" s="32">
        <f t="shared" si="5"/>
        <v>0</v>
      </c>
      <c r="AE21" s="33" t="s">
        <v>143</v>
      </c>
      <c r="AF21" s="32" t="str">
        <f t="shared" si="6"/>
        <v/>
      </c>
      <c r="AG21" s="32">
        <f t="shared" si="7"/>
        <v>0</v>
      </c>
      <c r="AH21" s="32" t="e">
        <f t="shared" si="11"/>
        <v>#VALUE!</v>
      </c>
      <c r="AI21" s="32">
        <f t="shared" si="12"/>
        <v>0</v>
      </c>
      <c r="AJ21" s="32"/>
      <c r="AK21" s="32"/>
      <c r="AL21" s="32"/>
      <c r="AM21" s="32"/>
      <c r="AN21" s="32">
        <v>4</v>
      </c>
      <c r="AO21" s="32">
        <v>1</v>
      </c>
      <c r="AP21" s="32">
        <v>0</v>
      </c>
      <c r="AQ21" s="32">
        <f t="shared" si="13"/>
        <v>0</v>
      </c>
      <c r="AR21" s="32">
        <f t="shared" si="14"/>
        <v>0</v>
      </c>
      <c r="AS21" s="32">
        <f t="shared" si="8"/>
        <v>0</v>
      </c>
      <c r="AT21" s="32">
        <f t="shared" si="9"/>
        <v>0</v>
      </c>
      <c r="AU21" s="32" t="str">
        <f t="shared" si="10"/>
        <v>keine</v>
      </c>
      <c r="AV21" s="32"/>
      <c r="AW21" s="32" t="b">
        <f t="shared" si="15"/>
        <v>0</v>
      </c>
      <c r="AX21" s="38"/>
      <c r="AY21" s="38"/>
      <c r="AZ21" s="38"/>
      <c r="BA21" s="38" t="b">
        <f t="shared" si="16"/>
        <v>1</v>
      </c>
      <c r="BB21" s="38"/>
      <c r="BC21" s="38"/>
      <c r="BD21" s="38"/>
      <c r="BE21" s="38" t="str">
        <f t="shared" si="17"/>
        <v/>
      </c>
      <c r="BF21" s="38"/>
      <c r="BG21" s="38"/>
      <c r="BH21" s="38"/>
      <c r="BI21" s="38"/>
      <c r="BJ21" s="38" t="str">
        <f>IFERROR(INDEX(Preisfaktoren!$B$22:$C$44,MATCH(D21,Preisfaktoren!$B$22:$B$44,0),2),"")</f>
        <v/>
      </c>
      <c r="BK21" s="38" t="str">
        <f>IFERROR(INDEX(Preisfaktoren!$B$22:$F$44,MATCH(D21,Preisfaktoren!$B$22:$B$44,0),5),"")</f>
        <v/>
      </c>
      <c r="BL21" s="38" t="str">
        <f>IFERROR(INDEX(Biegeabzug!$A$4:$H$21,MATCH($BK21,Biegeabzug!$A$4:$A$21,0),MATCH(90,Biegeabzug!$A$4:$H$4,1)),"")</f>
        <v/>
      </c>
      <c r="BM21" s="38" t="b">
        <f t="shared" si="18"/>
        <v>1</v>
      </c>
    </row>
    <row r="22" spans="1:65">
      <c r="A22" s="30"/>
      <c r="B22" s="30"/>
      <c r="C22" s="30"/>
      <c r="D22" s="30"/>
      <c r="E22" s="65" t="s">
        <v>43</v>
      </c>
      <c r="F22" s="48" t="str">
        <f>IF(ISBLANK(D22),"",IF(E22="ja",[2]Übersicht!$C$7,"keine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44</v>
      </c>
      <c r="W22" s="101"/>
      <c r="Y22" s="32">
        <f t="shared" si="0"/>
        <v>0</v>
      </c>
      <c r="Z22" s="32">
        <f t="shared" si="1"/>
        <v>0</v>
      </c>
      <c r="AA22" s="43" t="str">
        <f t="shared" si="2"/>
        <v/>
      </c>
      <c r="AB22" s="43" t="e" vm="14">
        <f t="shared" si="3"/>
        <v>#VALUE!</v>
      </c>
      <c r="AC22" s="32">
        <f t="shared" si="4"/>
        <v>0</v>
      </c>
      <c r="AD22" s="32">
        <f t="shared" si="5"/>
        <v>0</v>
      </c>
      <c r="AE22" s="33" t="s">
        <v>143</v>
      </c>
      <c r="AF22" s="32" t="str">
        <f t="shared" si="6"/>
        <v/>
      </c>
      <c r="AG22" s="32">
        <f t="shared" si="7"/>
        <v>0</v>
      </c>
      <c r="AH22" s="32" t="e">
        <f t="shared" si="11"/>
        <v>#VALUE!</v>
      </c>
      <c r="AI22" s="32">
        <f t="shared" si="12"/>
        <v>0</v>
      </c>
      <c r="AJ22" s="32"/>
      <c r="AK22" s="32"/>
      <c r="AL22" s="32"/>
      <c r="AM22" s="32"/>
      <c r="AN22" s="32">
        <v>4</v>
      </c>
      <c r="AO22" s="32">
        <v>1</v>
      </c>
      <c r="AP22" s="32">
        <v>0</v>
      </c>
      <c r="AQ22" s="32">
        <f t="shared" si="13"/>
        <v>0</v>
      </c>
      <c r="AR22" s="32">
        <f t="shared" si="14"/>
        <v>0</v>
      </c>
      <c r="AS22" s="32">
        <f t="shared" si="8"/>
        <v>0</v>
      </c>
      <c r="AT22" s="32">
        <f t="shared" si="9"/>
        <v>0</v>
      </c>
      <c r="AU22" s="32" t="str">
        <f t="shared" si="10"/>
        <v>keine</v>
      </c>
      <c r="AV22" s="32"/>
      <c r="AW22" s="32" t="b">
        <f t="shared" si="15"/>
        <v>0</v>
      </c>
      <c r="AX22" s="38"/>
      <c r="AY22" s="38"/>
      <c r="AZ22" s="38"/>
      <c r="BA22" s="38" t="b">
        <f t="shared" si="16"/>
        <v>1</v>
      </c>
      <c r="BB22" s="38"/>
      <c r="BC22" s="38"/>
      <c r="BD22" s="38"/>
      <c r="BE22" s="38" t="str">
        <f t="shared" si="17"/>
        <v/>
      </c>
      <c r="BF22" s="38"/>
      <c r="BG22" s="38"/>
      <c r="BH22" s="38"/>
      <c r="BI22" s="38"/>
      <c r="BJ22" s="38" t="str">
        <f>IFERROR(INDEX(Preisfaktoren!$B$22:$C$44,MATCH(D22,Preisfaktoren!$B$22:$B$44,0),2),"")</f>
        <v/>
      </c>
      <c r="BK22" s="38" t="str">
        <f>IFERROR(INDEX(Preisfaktoren!$B$22:$F$44,MATCH(D22,Preisfaktoren!$B$22:$B$44,0),5),"")</f>
        <v/>
      </c>
      <c r="BL22" s="38" t="str">
        <f>IFERROR(INDEX(Biegeabzug!$A$4:$H$21,MATCH($BK22,Biegeabzug!$A$4:$A$21,0),MATCH(90,Biegeabzug!$A$4:$H$4,1)),"")</f>
        <v/>
      </c>
      <c r="BM22" s="38" t="b">
        <f t="shared" si="18"/>
        <v>1</v>
      </c>
    </row>
    <row r="23" spans="1:65">
      <c r="A23" s="30"/>
      <c r="B23" s="30"/>
      <c r="C23" s="30"/>
      <c r="D23" s="30"/>
      <c r="E23" s="65" t="s">
        <v>43</v>
      </c>
      <c r="F23" s="48" t="str">
        <f>IF(ISBLANK(D23),"",IF(E23="ja",[2]Übersicht!$C$7,"keine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44</v>
      </c>
      <c r="W23" s="101"/>
      <c r="Y23" s="32">
        <f t="shared" si="0"/>
        <v>0</v>
      </c>
      <c r="Z23" s="32">
        <f t="shared" si="1"/>
        <v>0</v>
      </c>
      <c r="AA23" s="43" t="str">
        <f t="shared" si="2"/>
        <v/>
      </c>
      <c r="AB23" s="43" t="e" vm="14">
        <f t="shared" si="3"/>
        <v>#VALUE!</v>
      </c>
      <c r="AC23" s="32">
        <f t="shared" si="4"/>
        <v>0</v>
      </c>
      <c r="AD23" s="32">
        <f t="shared" si="5"/>
        <v>0</v>
      </c>
      <c r="AE23" s="33" t="s">
        <v>143</v>
      </c>
      <c r="AF23" s="32" t="str">
        <f t="shared" si="6"/>
        <v/>
      </c>
      <c r="AG23" s="32">
        <f t="shared" si="7"/>
        <v>0</v>
      </c>
      <c r="AH23" s="32" t="e">
        <f t="shared" si="11"/>
        <v>#VALUE!</v>
      </c>
      <c r="AI23" s="32">
        <f t="shared" si="12"/>
        <v>0</v>
      </c>
      <c r="AJ23" s="32"/>
      <c r="AK23" s="32"/>
      <c r="AL23" s="32"/>
      <c r="AM23" s="32"/>
      <c r="AN23" s="32">
        <v>4</v>
      </c>
      <c r="AO23" s="32">
        <v>1</v>
      </c>
      <c r="AP23" s="32">
        <v>0</v>
      </c>
      <c r="AQ23" s="32">
        <f t="shared" si="13"/>
        <v>0</v>
      </c>
      <c r="AR23" s="32">
        <f t="shared" si="14"/>
        <v>0</v>
      </c>
      <c r="AS23" s="32">
        <f t="shared" si="8"/>
        <v>0</v>
      </c>
      <c r="AT23" s="32">
        <f t="shared" si="9"/>
        <v>0</v>
      </c>
      <c r="AU23" s="32" t="str">
        <f t="shared" si="10"/>
        <v>keine</v>
      </c>
      <c r="AV23" s="32"/>
      <c r="AW23" s="32" t="b">
        <f t="shared" si="15"/>
        <v>0</v>
      </c>
      <c r="AX23" s="38"/>
      <c r="AY23" s="38"/>
      <c r="AZ23" s="38"/>
      <c r="BA23" s="38" t="b">
        <f t="shared" si="16"/>
        <v>1</v>
      </c>
      <c r="BB23" s="38"/>
      <c r="BC23" s="38"/>
      <c r="BD23" s="38"/>
      <c r="BE23" s="38" t="str">
        <f t="shared" si="17"/>
        <v/>
      </c>
      <c r="BF23" s="38"/>
      <c r="BG23" s="38"/>
      <c r="BH23" s="38"/>
      <c r="BI23" s="38"/>
      <c r="BJ23" s="38" t="str">
        <f>IFERROR(INDEX(Preisfaktoren!$B$22:$C$44,MATCH(D23,Preisfaktoren!$B$22:$B$44,0),2),"")</f>
        <v/>
      </c>
      <c r="BK23" s="38" t="str">
        <f>IFERROR(INDEX(Preisfaktoren!$B$22:$F$44,MATCH(D23,Preisfaktoren!$B$22:$B$44,0),5),"")</f>
        <v/>
      </c>
      <c r="BL23" s="38" t="str">
        <f>IFERROR(INDEX(Biegeabzug!$A$4:$H$21,MATCH($BK23,Biegeabzug!$A$4:$A$21,0),MATCH(90,Biegeabzug!$A$4:$H$4,1)),"")</f>
        <v/>
      </c>
      <c r="BM23" s="38" t="b">
        <f t="shared" si="18"/>
        <v>1</v>
      </c>
    </row>
    <row r="24" spans="1:65">
      <c r="A24" s="30"/>
      <c r="B24" s="30"/>
      <c r="C24" s="30"/>
      <c r="D24" s="30"/>
      <c r="E24" s="65" t="s">
        <v>43</v>
      </c>
      <c r="F24" s="48" t="str">
        <f>IF(ISBLANK(D24),"",IF(E24="ja",[2]Übersicht!$C$7,"keine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44</v>
      </c>
      <c r="W24" s="101"/>
      <c r="Y24" s="32">
        <f t="shared" si="0"/>
        <v>0</v>
      </c>
      <c r="Z24" s="32">
        <f t="shared" si="1"/>
        <v>0</v>
      </c>
      <c r="AA24" s="43" t="str">
        <f t="shared" si="2"/>
        <v/>
      </c>
      <c r="AB24" s="43" t="e" vm="14">
        <f t="shared" si="3"/>
        <v>#VALUE!</v>
      </c>
      <c r="AC24" s="32">
        <f t="shared" si="4"/>
        <v>0</v>
      </c>
      <c r="AD24" s="32">
        <f t="shared" si="5"/>
        <v>0</v>
      </c>
      <c r="AE24" s="33" t="s">
        <v>143</v>
      </c>
      <c r="AF24" s="32" t="str">
        <f t="shared" si="6"/>
        <v/>
      </c>
      <c r="AG24" s="32">
        <f t="shared" si="7"/>
        <v>0</v>
      </c>
      <c r="AH24" s="32" t="e">
        <f t="shared" si="11"/>
        <v>#VALUE!</v>
      </c>
      <c r="AI24" s="32">
        <f t="shared" si="12"/>
        <v>0</v>
      </c>
      <c r="AJ24" s="32"/>
      <c r="AK24" s="32"/>
      <c r="AL24" s="32"/>
      <c r="AM24" s="32"/>
      <c r="AN24" s="32">
        <v>4</v>
      </c>
      <c r="AO24" s="32">
        <v>1</v>
      </c>
      <c r="AP24" s="32">
        <v>0</v>
      </c>
      <c r="AQ24" s="32">
        <f t="shared" si="13"/>
        <v>0</v>
      </c>
      <c r="AR24" s="32">
        <f t="shared" si="14"/>
        <v>0</v>
      </c>
      <c r="AS24" s="32">
        <f t="shared" si="8"/>
        <v>0</v>
      </c>
      <c r="AT24" s="32">
        <f t="shared" si="9"/>
        <v>0</v>
      </c>
      <c r="AU24" s="32" t="str">
        <f t="shared" si="10"/>
        <v>keine</v>
      </c>
      <c r="AV24" s="32"/>
      <c r="AW24" s="32" t="b">
        <f t="shared" si="15"/>
        <v>0</v>
      </c>
      <c r="AX24" s="38"/>
      <c r="AY24" s="38"/>
      <c r="AZ24" s="38"/>
      <c r="BA24" s="38" t="b">
        <f t="shared" si="16"/>
        <v>1</v>
      </c>
      <c r="BB24" s="38"/>
      <c r="BC24" s="38"/>
      <c r="BD24" s="38"/>
      <c r="BE24" s="38" t="str">
        <f t="shared" si="17"/>
        <v/>
      </c>
      <c r="BF24" s="38"/>
      <c r="BG24" s="38"/>
      <c r="BH24" s="38"/>
      <c r="BI24" s="38"/>
      <c r="BJ24" s="38" t="str">
        <f>IFERROR(INDEX(Preisfaktoren!$B$22:$C$44,MATCH(D24,Preisfaktoren!$B$22:$B$44,0),2),"")</f>
        <v/>
      </c>
      <c r="BK24" s="38" t="str">
        <f>IFERROR(INDEX(Preisfaktoren!$B$22:$F$44,MATCH(D24,Preisfaktoren!$B$22:$B$44,0),5),"")</f>
        <v/>
      </c>
      <c r="BL24" s="38" t="str">
        <f>IFERROR(INDEX(Biegeabzug!$A$4:$H$21,MATCH($BK24,Biegeabzug!$A$4:$A$21,0),MATCH(90,Biegeabzug!$A$4:$H$4,1)),"")</f>
        <v/>
      </c>
      <c r="BM24" s="38" t="b">
        <f t="shared" si="18"/>
        <v>1</v>
      </c>
    </row>
    <row r="25" spans="1:65">
      <c r="A25" s="30"/>
      <c r="B25" s="30"/>
      <c r="C25" s="30"/>
      <c r="D25" s="30"/>
      <c r="E25" s="65" t="s">
        <v>43</v>
      </c>
      <c r="F25" s="48" t="str">
        <f>IF(ISBLANK(D25),"",IF(E25="ja",[2]Übersicht!$C$7,"keine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44</v>
      </c>
      <c r="W25" s="101"/>
      <c r="Y25" s="32">
        <f t="shared" si="0"/>
        <v>0</v>
      </c>
      <c r="Z25" s="32">
        <f t="shared" si="1"/>
        <v>0</v>
      </c>
      <c r="AA25" s="43" t="str">
        <f t="shared" si="2"/>
        <v/>
      </c>
      <c r="AB25" s="43" t="e" vm="14">
        <f t="shared" si="3"/>
        <v>#VALUE!</v>
      </c>
      <c r="AC25" s="32">
        <f t="shared" si="4"/>
        <v>0</v>
      </c>
      <c r="AD25" s="32">
        <f t="shared" si="5"/>
        <v>0</v>
      </c>
      <c r="AE25" s="33" t="s">
        <v>143</v>
      </c>
      <c r="AF25" s="32" t="str">
        <f t="shared" si="6"/>
        <v/>
      </c>
      <c r="AG25" s="32">
        <f t="shared" si="7"/>
        <v>0</v>
      </c>
      <c r="AH25" s="32" t="e">
        <f t="shared" si="11"/>
        <v>#VALUE!</v>
      </c>
      <c r="AI25" s="32">
        <f t="shared" si="12"/>
        <v>0</v>
      </c>
      <c r="AJ25" s="32"/>
      <c r="AK25" s="32"/>
      <c r="AL25" s="32"/>
      <c r="AM25" s="32"/>
      <c r="AN25" s="32">
        <v>4</v>
      </c>
      <c r="AO25" s="32">
        <v>1</v>
      </c>
      <c r="AP25" s="32">
        <v>0</v>
      </c>
      <c r="AQ25" s="32">
        <f t="shared" si="13"/>
        <v>0</v>
      </c>
      <c r="AR25" s="32">
        <f t="shared" si="14"/>
        <v>0</v>
      </c>
      <c r="AS25" s="32">
        <f t="shared" si="8"/>
        <v>0</v>
      </c>
      <c r="AT25" s="32">
        <f t="shared" si="9"/>
        <v>0</v>
      </c>
      <c r="AU25" s="32" t="str">
        <f t="shared" si="10"/>
        <v>keine</v>
      </c>
      <c r="AV25" s="32"/>
      <c r="AW25" s="32" t="b">
        <f t="shared" si="15"/>
        <v>0</v>
      </c>
      <c r="AX25" s="38"/>
      <c r="AY25" s="38"/>
      <c r="AZ25" s="38"/>
      <c r="BA25" s="38" t="b">
        <f t="shared" si="16"/>
        <v>1</v>
      </c>
      <c r="BB25" s="38"/>
      <c r="BC25" s="38"/>
      <c r="BD25" s="38"/>
      <c r="BE25" s="38" t="str">
        <f t="shared" si="17"/>
        <v/>
      </c>
      <c r="BF25" s="38"/>
      <c r="BG25" s="38"/>
      <c r="BH25" s="38"/>
      <c r="BI25" s="38"/>
      <c r="BJ25" s="38" t="str">
        <f>IFERROR(INDEX(Preisfaktoren!$B$22:$C$44,MATCH(D25,Preisfaktoren!$B$22:$B$44,0),2),"")</f>
        <v/>
      </c>
      <c r="BK25" s="38" t="str">
        <f>IFERROR(INDEX(Preisfaktoren!$B$22:$F$44,MATCH(D25,Preisfaktoren!$B$22:$B$44,0),5),"")</f>
        <v/>
      </c>
      <c r="BL25" s="38" t="str">
        <f>IFERROR(INDEX(Biegeabzug!$A$4:$H$21,MATCH($BK25,Biegeabzug!$A$4:$A$21,0),MATCH(90,Biegeabzug!$A$4:$H$4,1)),"")</f>
        <v/>
      </c>
      <c r="BM25" s="38" t="b">
        <f t="shared" si="18"/>
        <v>1</v>
      </c>
    </row>
  </sheetData>
  <sheetProtection sheet="1" objects="1" scenarios="1"/>
  <mergeCells count="3">
    <mergeCell ref="A3:D3"/>
    <mergeCell ref="C2:D2"/>
    <mergeCell ref="R4:T4"/>
  </mergeCells>
  <conditionalFormatting sqref="V6:V25">
    <cfRule type="expression" dxfId="17" priority="1">
      <formula>NOT($BM6)</formula>
    </cfRule>
  </conditionalFormatting>
  <conditionalFormatting sqref="AE6:AE25">
    <cfRule type="expression" dxfId="16" priority="2">
      <formula>AD6&lt;&gt;#REF!</formula>
    </cfRule>
  </conditionalFormatting>
  <dataValidations count="12">
    <dataValidation type="list" allowBlank="1" showInputMessage="1" showErrorMessage="1" sqref="AE6:AE25" xr:uid="{39254719-D016-47E1-A80A-1297D1C4C78F}">
      <formula1>"einseitig,zweiseitig"</formula1>
    </dataValidation>
    <dataValidation type="custom" allowBlank="1" showInputMessage="1" showErrorMessage="1" errorTitle="Winkel W01° ausserhalb Bereich" error="Der Winkel W01° muss zwisch 40 und 180° liegen." sqref="M6:M25" xr:uid="{298C04AA-B746-432F-8630-9F3AF322637C}">
      <formula1>BE6</formula1>
    </dataValidation>
    <dataValidation allowBlank="1" showInputMessage="1" showErrorMessage="1" errorTitle="Breite B3 zu klein" error="Die Breite B3 muss grösser sein als Breite B1." sqref="J6:J25" xr:uid="{9EB90BB2-7384-4D84-8801-E88673183D1C}"/>
    <dataValidation allowBlank="1" sqref="F6:F25" xr:uid="{225FA57D-E655-4466-A5D1-73A81DAE11AC}"/>
    <dataValidation type="custom" allowBlank="1" showInputMessage="1" showErrorMessage="1" errorTitle="Breite B2 zu klein" error="Die Breite B2 muss grösser sein als 25mm damit ein Bolzen platziert werden kann." sqref="I6:I25" xr:uid="{F12868C1-BA32-4362-890F-4AA3836A5628}">
      <formula1>BA6</formula1>
    </dataValidation>
    <dataValidation allowBlank="1" showErrorMessage="1" errorTitle="Materialstärke zu klein" error="Für Bolzen muss das Material mindestens 2mm stark sein, sonst sieht man Abdrücke auf der Gegenseite." sqref="BM6:BM25" xr:uid="{50C02709-7BF2-4477-B363-409F77FE3AB9}"/>
    <dataValidation type="custom" allowBlank="1" showInputMessage="1" showErrorMessage="1" errorTitle="Höhe H zu grosse" error="Die Höhe H darf maximal 1200mm betragen." sqref="G6:G25" xr:uid="{2728D351-DADC-4D16-B420-2A2A692D79AB}">
      <formula1>AY6</formula1>
    </dataValidation>
    <dataValidation allowBlank="1" showInputMessage="1" errorTitle="Breite B1 zu schmal" error="Die Breite B1 muss mindestens 14mm sein." sqref="H6:H25" xr:uid="{AC79492E-A6A1-4152-A2A7-B60E0741AB20}"/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F3452793-E3EF-4DC6-93AC-E61B646F9F98}">
      <formula1>"Ja,Nein"</formula1>
    </dataValidation>
    <dataValidation type="list" allowBlank="1" showInputMessage="1" showErrorMessage="1" sqref="D6:D25" xr:uid="{C18C841A-4608-489A-BD1C-54BB5BE84B90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3F0A0622-1FA8-4EE7-8A6A-DB20587B18A7}"/>
    <dataValidation type="list" allowBlank="1" sqref="E6:E25" xr:uid="{9D966241-87EB-4957-8CE5-99F96FC18895}">
      <formula1>"ja,nein"</formula1>
    </dataValidation>
  </dataValidations>
  <hyperlinks>
    <hyperlink ref="F1" location="'Sélection du type'!A1" display="zurück zu Typenauswahl" xr:uid="{8B551059-6B31-438F-9AE7-2E8E6A9ABD31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95070-B6D3-4AC5-9698-B8D851C4C4A8}">
  <dimension ref="A1:BN25"/>
  <sheetViews>
    <sheetView workbookViewId="0">
      <selection activeCell="A6" sqref="A6"/>
    </sheetView>
  </sheetViews>
  <sheetFormatPr baseColWidth="10" defaultColWidth="11.3828125" defaultRowHeight="12.45" outlineLevelCol="1"/>
  <cols>
    <col min="1" max="1" width="14.3046875" customWidth="1"/>
    <col min="2" max="2" width="11.3046875" customWidth="1"/>
    <col min="3" max="3" width="22.53515625" customWidth="1"/>
    <col min="4" max="4" width="26.53515625" bestFit="1" customWidth="1"/>
    <col min="5" max="5" width="20.15234375" bestFit="1" customWidth="1"/>
    <col min="6" max="6" width="38.69140625" customWidth="1"/>
    <col min="11" max="12" width="11.3828125" hidden="1" customWidth="1"/>
    <col min="13" max="13" width="11.3828125" customWidth="1"/>
    <col min="14" max="17" width="11.3828125" hidden="1" customWidth="1"/>
    <col min="18" max="18" width="11.3046875" bestFit="1" customWidth="1"/>
    <col min="19" max="19" width="14.69140625" bestFit="1" customWidth="1"/>
    <col min="20" max="20" width="7.84375" bestFit="1" customWidth="1"/>
    <col min="21" max="21" width="11.3828125" hidden="1" customWidth="1"/>
    <col min="22" max="22" width="10.3046875" bestFit="1" customWidth="1"/>
    <col min="23" max="23" width="31.3828125" customWidth="1"/>
    <col min="25" max="62" width="11.3828125" hidden="1" customWidth="1" outlineLevel="1"/>
    <col min="63" max="63" width="14.3046875" hidden="1" customWidth="1" outlineLevel="1"/>
    <col min="64" max="64" width="11.84375" hidden="1" customWidth="1" outlineLevel="1"/>
    <col min="65" max="65" width="11.3828125" hidden="1" customWidth="1" outlineLevel="1"/>
    <col min="66" max="66" width="11.3828125" collapsed="1"/>
  </cols>
  <sheetData>
    <row r="1" spans="1:66" ht="15.45">
      <c r="A1" s="31" t="s">
        <v>73</v>
      </c>
      <c r="B1" s="31"/>
      <c r="C1" s="31"/>
      <c r="D1" s="31"/>
      <c r="F1" s="47" t="s">
        <v>29</v>
      </c>
      <c r="W1" s="31"/>
    </row>
    <row r="2" spans="1:66" ht="119.25" customHeight="1">
      <c r="A2" s="34" t="s">
        <v>30</v>
      </c>
      <c r="C2" s="157" t="s">
        <v>74</v>
      </c>
      <c r="D2" s="157"/>
      <c r="F2" s="57"/>
      <c r="G2" s="70"/>
      <c r="W2" s="102"/>
    </row>
    <row r="3" spans="1:66" ht="211.5" customHeight="1">
      <c r="A3" s="156" t="e" vm="35">
        <f>INDEX(Bilder,MATCH(A1,Blechbezeichnung,0),3)</f>
        <v>#VALUE!</v>
      </c>
      <c r="B3" s="156"/>
      <c r="C3" s="156"/>
      <c r="D3" s="156"/>
      <c r="F3" s="49" t="e" vm="6">
        <f>INDEX(Bilder,MATCH(A1,Blechbezeichnung,0),2)</f>
        <v>#VALUE!</v>
      </c>
    </row>
    <row r="4" spans="1:66" ht="19.5" customHeight="1">
      <c r="A4" s="98"/>
      <c r="B4" s="98"/>
      <c r="C4" s="98"/>
      <c r="D4" s="98"/>
      <c r="E4" s="49"/>
      <c r="F4" s="49"/>
      <c r="R4" s="159" t="s">
        <v>32</v>
      </c>
      <c r="S4" s="159"/>
      <c r="T4" s="159"/>
    </row>
    <row r="5" spans="1:66" ht="87">
      <c r="A5" s="37" t="s">
        <v>13</v>
      </c>
      <c r="B5" s="38" t="s">
        <v>14</v>
      </c>
      <c r="C5" s="38" t="s">
        <v>33</v>
      </c>
      <c r="D5" s="38" t="s">
        <v>18</v>
      </c>
      <c r="E5" s="38" t="s">
        <v>34</v>
      </c>
      <c r="F5" s="38" t="s">
        <v>35</v>
      </c>
      <c r="G5" s="38" t="s">
        <v>36</v>
      </c>
      <c r="H5" s="38" t="s">
        <v>55</v>
      </c>
      <c r="I5" s="38" t="s">
        <v>56</v>
      </c>
      <c r="J5" s="38" t="s">
        <v>60</v>
      </c>
      <c r="K5" s="38" t="s">
        <v>97</v>
      </c>
      <c r="L5" s="38" t="s">
        <v>98</v>
      </c>
      <c r="M5" s="38" t="s">
        <v>23</v>
      </c>
      <c r="N5" s="38" t="s">
        <v>99</v>
      </c>
      <c r="O5" s="38" t="s">
        <v>100</v>
      </c>
      <c r="P5" s="38" t="s">
        <v>101</v>
      </c>
      <c r="Q5" s="38" t="s">
        <v>102</v>
      </c>
      <c r="R5" s="37" t="s">
        <v>50</v>
      </c>
      <c r="S5" s="37" t="s">
        <v>51</v>
      </c>
      <c r="T5" s="37" t="s">
        <v>52</v>
      </c>
      <c r="U5" s="37" t="s">
        <v>103</v>
      </c>
      <c r="V5" s="37" t="s">
        <v>41</v>
      </c>
      <c r="W5" s="37" t="s">
        <v>42</v>
      </c>
      <c r="X5" s="29"/>
      <c r="Y5" s="37" t="s">
        <v>105</v>
      </c>
      <c r="Z5" s="37" t="s">
        <v>106</v>
      </c>
      <c r="AA5" s="37" t="s">
        <v>107</v>
      </c>
      <c r="AB5" s="37" t="s">
        <v>108</v>
      </c>
      <c r="AC5" s="37" t="s">
        <v>109</v>
      </c>
      <c r="AD5" s="37" t="s">
        <v>110</v>
      </c>
      <c r="AE5" s="37" t="s">
        <v>111</v>
      </c>
      <c r="AF5" s="37" t="s">
        <v>112</v>
      </c>
      <c r="AG5" s="37" t="s">
        <v>113</v>
      </c>
      <c r="AH5" s="37" t="s">
        <v>114</v>
      </c>
      <c r="AI5" s="37" t="s">
        <v>115</v>
      </c>
      <c r="AJ5" s="37" t="s">
        <v>99</v>
      </c>
      <c r="AK5" s="37" t="s">
        <v>100</v>
      </c>
      <c r="AL5" s="37" t="s">
        <v>101</v>
      </c>
      <c r="AM5" s="37" t="s">
        <v>102</v>
      </c>
      <c r="AN5" s="37" t="s">
        <v>116</v>
      </c>
      <c r="AO5" s="37" t="s">
        <v>117</v>
      </c>
      <c r="AP5" s="37" t="s">
        <v>118</v>
      </c>
      <c r="AQ5" s="37" t="s">
        <v>119</v>
      </c>
      <c r="AR5" s="37" t="s">
        <v>120</v>
      </c>
      <c r="AS5" s="37" t="s">
        <v>121</v>
      </c>
      <c r="AT5" s="37" t="s">
        <v>122</v>
      </c>
      <c r="AU5" s="37" t="s">
        <v>123</v>
      </c>
      <c r="AV5" s="37" t="s">
        <v>103</v>
      </c>
      <c r="AW5" s="37" t="s">
        <v>124</v>
      </c>
      <c r="AX5" s="37" t="s">
        <v>125</v>
      </c>
      <c r="AY5" s="37" t="s">
        <v>126</v>
      </c>
      <c r="AZ5" s="37" t="s">
        <v>144</v>
      </c>
      <c r="BA5" s="37" t="s">
        <v>145</v>
      </c>
      <c r="BB5" s="37" t="s">
        <v>146</v>
      </c>
      <c r="BC5" s="37" t="s">
        <v>130</v>
      </c>
      <c r="BD5" s="37" t="s">
        <v>131</v>
      </c>
      <c r="BE5" s="37" t="s">
        <v>147</v>
      </c>
      <c r="BF5" s="37" t="s">
        <v>133</v>
      </c>
      <c r="BG5" s="37" t="s">
        <v>134</v>
      </c>
      <c r="BH5" s="37" t="s">
        <v>135</v>
      </c>
      <c r="BI5" s="37" t="s">
        <v>136</v>
      </c>
      <c r="BJ5" s="37" t="s">
        <v>137</v>
      </c>
      <c r="BK5" s="37" t="s">
        <v>138</v>
      </c>
      <c r="BL5" s="37" t="s">
        <v>140</v>
      </c>
      <c r="BM5" s="37" t="s">
        <v>141</v>
      </c>
      <c r="BN5" s="29"/>
    </row>
    <row r="6" spans="1:66">
      <c r="A6" s="30"/>
      <c r="B6" s="30"/>
      <c r="C6" s="30"/>
      <c r="D6" s="30"/>
      <c r="E6" s="65" t="s">
        <v>43</v>
      </c>
      <c r="F6" s="48" t="str">
        <f>IF(ISBLANK(D6),"",IF(E6="ja",[2]Übersicht!$C$7,"keine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44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 t="shared" ref="AA6:AA25" si="2">IF(B6&gt;0,$A$1,"")</f>
        <v/>
      </c>
      <c r="AB6" s="43" t="e" vm="6">
        <f t="shared" ref="AB6:AB25" si="3">INDEX(Bilder,MATCH($A$1,Blechbezeichnung,0),2)</f>
        <v>#VALUE!</v>
      </c>
      <c r="AC6" s="32">
        <f t="shared" ref="AC6:AC25" si="4">C6</f>
        <v>0</v>
      </c>
      <c r="AD6" s="32">
        <f t="shared" ref="AD6:AD25" si="5">D6</f>
        <v>0</v>
      </c>
      <c r="AE6" s="33" t="s">
        <v>143</v>
      </c>
      <c r="AF6" s="32" t="str">
        <f t="shared" ref="AF6:AF25" si="6">F6</f>
        <v/>
      </c>
      <c r="AG6" s="32">
        <f t="shared" ref="AG6:AG25" si="7">G6</f>
        <v>0</v>
      </c>
      <c r="AH6" s="32" t="e">
        <f>H6+I6+J6-2*BL6</f>
        <v>#VALUE!</v>
      </c>
      <c r="AI6" s="32">
        <f>M6</f>
        <v>0</v>
      </c>
      <c r="AJ6" s="32"/>
      <c r="AK6" s="32"/>
      <c r="AL6" s="32"/>
      <c r="AM6" s="32"/>
      <c r="AN6" s="32">
        <v>4</v>
      </c>
      <c r="AO6" s="32">
        <v>2</v>
      </c>
      <c r="AP6" s="32">
        <v>0</v>
      </c>
      <c r="AQ6" s="32">
        <f>IF(V6="Ja",IF(G6&lt;2000,2,ROUNDUP((G6-2*G6/4)/900+1,0)),0)</f>
        <v>0</v>
      </c>
      <c r="AR6" s="32">
        <f>IF(V6="Nein",IF(IFERROR(SEARCH("eloxiert",D6),0)=0,IF(G6&lt;=2000,2,ROUNDUP((G6-2*G6/4)/900+1,0)),0),0)+T6</f>
        <v>0</v>
      </c>
      <c r="AS6" s="32">
        <f t="shared" ref="AS6:AS25" si="8">R6</f>
        <v>0</v>
      </c>
      <c r="AT6" s="32">
        <f t="shared" ref="AT6:AT25" si="9">S6</f>
        <v>0</v>
      </c>
      <c r="AU6" s="32" t="str">
        <f t="shared" ref="AU6:AU25" si="10">IF(ISBLANK(W6),"keine",W6)</f>
        <v>keine</v>
      </c>
      <c r="AV6" s="32"/>
      <c r="AW6" s="32" t="b">
        <f>IF(AND(COUNTBLANK(A6:G6)=0,COUNTBLANK(H6:J6)=0,NOT(ISBLANK(M6))),TRUE(),FALSE())</f>
        <v>0</v>
      </c>
      <c r="AX6" s="38"/>
      <c r="AY6" s="38"/>
      <c r="AZ6" s="38"/>
      <c r="BA6" s="38"/>
      <c r="BB6" s="38"/>
      <c r="BC6" s="38"/>
      <c r="BD6" s="38"/>
      <c r="BE6" s="38" t="str">
        <f>IF(ISBLANK(M6),"",IF(OR(M6&lt;90,M6&gt;180),FALSE(),TRUE()))</f>
        <v/>
      </c>
      <c r="BF6" s="38"/>
      <c r="BG6" s="38"/>
      <c r="BH6" s="38"/>
      <c r="BI6" s="38"/>
      <c r="BJ6" s="38" t="str">
        <f>IFERROR(INDEX(Preisfaktoren!$B$22:$C$44,MATCH(D6,Preisfaktoren!$B$22:$B$44,0),2),"")</f>
        <v/>
      </c>
      <c r="BK6" s="38" t="str">
        <f>IFERROR(INDEX(Preisfaktoren!$B$22:$F$44,MATCH(D6,Preisfaktoren!$B$22:$B$44,0),5),"")</f>
        <v/>
      </c>
      <c r="BL6" s="38" t="str">
        <f>IFERROR(INDEX(Biegeabzug!$A$4:$H$21,MATCH($BK6,Biegeabzug!$A$4:$A$21,0),MATCH($AI6,Biegeabzug!$A$4:$H$4,1)),"")</f>
        <v/>
      </c>
      <c r="BM6" s="38" t="b">
        <f t="shared" ref="BM6:BM25" si="11">IF(V6="Nein","",IF(AND(V6="Ja",BJ6&lt;2),FALSE(),TRUE()))</f>
        <v>1</v>
      </c>
    </row>
    <row r="7" spans="1:66">
      <c r="A7" s="30"/>
      <c r="B7" s="30"/>
      <c r="C7" s="30"/>
      <c r="D7" s="30"/>
      <c r="E7" s="65" t="s">
        <v>43</v>
      </c>
      <c r="F7" s="48" t="str">
        <f>IF(ISBLANK(D7),"",IF(E7="ja",[2]Übersicht!$C$7,"keine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44</v>
      </c>
      <c r="W7" s="101"/>
      <c r="Y7" s="32">
        <f t="shared" si="0"/>
        <v>0</v>
      </c>
      <c r="Z7" s="32">
        <f t="shared" si="1"/>
        <v>0</v>
      </c>
      <c r="AA7" s="43" t="str">
        <f t="shared" si="2"/>
        <v/>
      </c>
      <c r="AB7" s="43" t="e" vm="6">
        <f t="shared" si="3"/>
        <v>#VALUE!</v>
      </c>
      <c r="AC7" s="32">
        <f t="shared" si="4"/>
        <v>0</v>
      </c>
      <c r="AD7" s="32">
        <f t="shared" si="5"/>
        <v>0</v>
      </c>
      <c r="AE7" s="33" t="s">
        <v>143</v>
      </c>
      <c r="AF7" s="32" t="str">
        <f t="shared" si="6"/>
        <v/>
      </c>
      <c r="AG7" s="32">
        <f t="shared" si="7"/>
        <v>0</v>
      </c>
      <c r="AH7" s="32" t="e">
        <f t="shared" ref="AH7:AH25" si="12">H7+I7+J7-2*BL7</f>
        <v>#VALUE!</v>
      </c>
      <c r="AI7" s="32">
        <f t="shared" ref="AI7:AI25" si="13">M7</f>
        <v>0</v>
      </c>
      <c r="AJ7" s="32"/>
      <c r="AK7" s="32"/>
      <c r="AL7" s="32"/>
      <c r="AM7" s="32"/>
      <c r="AN7" s="32">
        <v>4</v>
      </c>
      <c r="AO7" s="32">
        <v>2</v>
      </c>
      <c r="AP7" s="32">
        <v>0</v>
      </c>
      <c r="AQ7" s="32">
        <f t="shared" ref="AQ7:AQ25" si="14">IF(V7="Ja",IF(G7&lt;2000,2,ROUNDUP((G7-2*G7/4)/900+1,0)),0)</f>
        <v>0</v>
      </c>
      <c r="AR7" s="32">
        <f t="shared" ref="AR7:AR25" si="15">IF(V7="Nein",IF(IFERROR(SEARCH("eloxiert",D7),0)=0,IF(G7&lt;=2000,2,ROUNDUP((G7-2*G7/4)/900+1,0)),0),0)+T7</f>
        <v>0</v>
      </c>
      <c r="AS7" s="32">
        <f t="shared" si="8"/>
        <v>0</v>
      </c>
      <c r="AT7" s="32">
        <f t="shared" si="9"/>
        <v>0</v>
      </c>
      <c r="AU7" s="32" t="str">
        <f t="shared" si="10"/>
        <v>keine</v>
      </c>
      <c r="AV7" s="32"/>
      <c r="AW7" s="32" t="b">
        <f t="shared" ref="AW7:AW25" si="16">IF(AND(COUNTBLANK(A7:G7)=0,COUNTBLANK(H7:J7)=0,NOT(ISBLANK(M7))),TRUE(),FALSE())</f>
        <v>0</v>
      </c>
      <c r="AX7" s="38"/>
      <c r="AY7" s="38"/>
      <c r="AZ7" s="38"/>
      <c r="BA7" s="38"/>
      <c r="BB7" s="38"/>
      <c r="BC7" s="38"/>
      <c r="BD7" s="38"/>
      <c r="BE7" s="38" t="str">
        <f t="shared" ref="BE7:BE25" si="17">IF(ISBLANK(M7),"",IF(OR(M7&lt;90,M7&gt;180),FALSE(),TRUE()))</f>
        <v/>
      </c>
      <c r="BF7" s="38"/>
      <c r="BG7" s="38"/>
      <c r="BH7" s="38"/>
      <c r="BI7" s="38"/>
      <c r="BJ7" s="38" t="str">
        <f>IFERROR(INDEX(Preisfaktoren!$B$22:$C$44,MATCH(D7,Preisfaktoren!$B$22:$B$44,0),2),"")</f>
        <v/>
      </c>
      <c r="BK7" s="38" t="str">
        <f>IFERROR(INDEX(Preisfaktoren!$B$22:$F$44,MATCH(D7,Preisfaktoren!$B$22:$B$44,0),5),"")</f>
        <v/>
      </c>
      <c r="BL7" s="38" t="str">
        <f>IFERROR(INDEX(Biegeabzug!$A$4:$H$21,MATCH($BK7,Biegeabzug!$A$4:$A$21,0),MATCH($AI7,Biegeabzug!$A$4:$H$4,1)),"")</f>
        <v/>
      </c>
      <c r="BM7" s="38" t="b">
        <f t="shared" si="11"/>
        <v>1</v>
      </c>
    </row>
    <row r="8" spans="1:66">
      <c r="A8" s="30"/>
      <c r="B8" s="30"/>
      <c r="C8" s="30"/>
      <c r="D8" s="30"/>
      <c r="E8" s="65" t="s">
        <v>43</v>
      </c>
      <c r="F8" s="48" t="str">
        <f>IF(ISBLANK(D8),"",IF(E8="ja",[2]Übersicht!$C$7,"keine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44</v>
      </c>
      <c r="W8" s="101"/>
      <c r="Y8" s="32">
        <f t="shared" si="0"/>
        <v>0</v>
      </c>
      <c r="Z8" s="32">
        <f t="shared" si="1"/>
        <v>0</v>
      </c>
      <c r="AA8" s="43" t="str">
        <f t="shared" si="2"/>
        <v/>
      </c>
      <c r="AB8" s="43" t="e" vm="6">
        <f t="shared" si="3"/>
        <v>#VALUE!</v>
      </c>
      <c r="AC8" s="32">
        <f t="shared" si="4"/>
        <v>0</v>
      </c>
      <c r="AD8" s="32">
        <f t="shared" si="5"/>
        <v>0</v>
      </c>
      <c r="AE8" s="33" t="s">
        <v>143</v>
      </c>
      <c r="AF8" s="32" t="str">
        <f t="shared" si="6"/>
        <v/>
      </c>
      <c r="AG8" s="32">
        <f t="shared" si="7"/>
        <v>0</v>
      </c>
      <c r="AH8" s="32" t="e">
        <f t="shared" si="12"/>
        <v>#VALUE!</v>
      </c>
      <c r="AI8" s="32">
        <f t="shared" si="13"/>
        <v>0</v>
      </c>
      <c r="AJ8" s="32"/>
      <c r="AK8" s="32"/>
      <c r="AL8" s="32"/>
      <c r="AM8" s="32"/>
      <c r="AN8" s="32">
        <v>4</v>
      </c>
      <c r="AO8" s="32">
        <v>2</v>
      </c>
      <c r="AP8" s="32">
        <v>0</v>
      </c>
      <c r="AQ8" s="32">
        <f t="shared" si="14"/>
        <v>0</v>
      </c>
      <c r="AR8" s="32">
        <f t="shared" si="15"/>
        <v>0</v>
      </c>
      <c r="AS8" s="32">
        <f t="shared" si="8"/>
        <v>0</v>
      </c>
      <c r="AT8" s="32">
        <f t="shared" si="9"/>
        <v>0</v>
      </c>
      <c r="AU8" s="32" t="str">
        <f t="shared" si="10"/>
        <v>keine</v>
      </c>
      <c r="AV8" s="32"/>
      <c r="AW8" s="32" t="b">
        <f t="shared" si="16"/>
        <v>0</v>
      </c>
      <c r="AX8" s="38"/>
      <c r="AY8" s="38"/>
      <c r="AZ8" s="38"/>
      <c r="BA8" s="38"/>
      <c r="BB8" s="38"/>
      <c r="BC8" s="38"/>
      <c r="BD8" s="38"/>
      <c r="BE8" s="38" t="str">
        <f t="shared" si="17"/>
        <v/>
      </c>
      <c r="BF8" s="38"/>
      <c r="BG8" s="38"/>
      <c r="BH8" s="38"/>
      <c r="BI8" s="38"/>
      <c r="BJ8" s="38" t="str">
        <f>IFERROR(INDEX(Preisfaktoren!$B$22:$C$44,MATCH(D8,Preisfaktoren!$B$22:$B$44,0),2),"")</f>
        <v/>
      </c>
      <c r="BK8" s="38" t="str">
        <f>IFERROR(INDEX(Preisfaktoren!$B$22:$F$44,MATCH(D8,Preisfaktoren!$B$22:$B$44,0),5),"")</f>
        <v/>
      </c>
      <c r="BL8" s="38" t="str">
        <f>IFERROR(INDEX(Biegeabzug!$A$4:$H$21,MATCH($BK8,Biegeabzug!$A$4:$A$21,0),MATCH($AI8,Biegeabzug!$A$4:$H$4,1)),"")</f>
        <v/>
      </c>
      <c r="BM8" s="38" t="b">
        <f t="shared" si="11"/>
        <v>1</v>
      </c>
    </row>
    <row r="9" spans="1:66">
      <c r="A9" s="30"/>
      <c r="B9" s="30"/>
      <c r="C9" s="30"/>
      <c r="D9" s="30"/>
      <c r="E9" s="65" t="s">
        <v>43</v>
      </c>
      <c r="F9" s="48" t="str">
        <f>IF(ISBLANK(D9),"",IF(E9="ja",[2]Übersicht!$C$7,"keine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44</v>
      </c>
      <c r="W9" s="101"/>
      <c r="Y9" s="32">
        <f t="shared" si="0"/>
        <v>0</v>
      </c>
      <c r="Z9" s="32">
        <f t="shared" si="1"/>
        <v>0</v>
      </c>
      <c r="AA9" s="43" t="str">
        <f t="shared" si="2"/>
        <v/>
      </c>
      <c r="AB9" s="43" t="e" vm="6">
        <f t="shared" si="3"/>
        <v>#VALUE!</v>
      </c>
      <c r="AC9" s="32">
        <f t="shared" si="4"/>
        <v>0</v>
      </c>
      <c r="AD9" s="32">
        <f t="shared" si="5"/>
        <v>0</v>
      </c>
      <c r="AE9" s="33" t="s">
        <v>143</v>
      </c>
      <c r="AF9" s="32" t="str">
        <f t="shared" si="6"/>
        <v/>
      </c>
      <c r="AG9" s="32">
        <f t="shared" si="7"/>
        <v>0</v>
      </c>
      <c r="AH9" s="32" t="e">
        <f t="shared" si="12"/>
        <v>#VALUE!</v>
      </c>
      <c r="AI9" s="32">
        <f t="shared" si="13"/>
        <v>0</v>
      </c>
      <c r="AJ9" s="32"/>
      <c r="AK9" s="32"/>
      <c r="AL9" s="32"/>
      <c r="AM9" s="32"/>
      <c r="AN9" s="32">
        <v>4</v>
      </c>
      <c r="AO9" s="32">
        <v>2</v>
      </c>
      <c r="AP9" s="32">
        <v>0</v>
      </c>
      <c r="AQ9" s="32">
        <f t="shared" si="14"/>
        <v>0</v>
      </c>
      <c r="AR9" s="32">
        <f t="shared" si="15"/>
        <v>0</v>
      </c>
      <c r="AS9" s="32">
        <f t="shared" si="8"/>
        <v>0</v>
      </c>
      <c r="AT9" s="32">
        <f t="shared" si="9"/>
        <v>0</v>
      </c>
      <c r="AU9" s="32" t="str">
        <f t="shared" si="10"/>
        <v>keine</v>
      </c>
      <c r="AV9" s="32"/>
      <c r="AW9" s="32" t="b">
        <f t="shared" si="16"/>
        <v>0</v>
      </c>
      <c r="AX9" s="38"/>
      <c r="AY9" s="38"/>
      <c r="AZ9" s="38"/>
      <c r="BA9" s="38"/>
      <c r="BB9" s="38"/>
      <c r="BC9" s="38"/>
      <c r="BD9" s="38"/>
      <c r="BE9" s="38" t="str">
        <f t="shared" si="17"/>
        <v/>
      </c>
      <c r="BF9" s="38"/>
      <c r="BG9" s="38"/>
      <c r="BH9" s="38"/>
      <c r="BI9" s="38"/>
      <c r="BJ9" s="38" t="str">
        <f>IFERROR(INDEX(Preisfaktoren!$B$22:$C$44,MATCH(D9,Preisfaktoren!$B$22:$B$44,0),2),"")</f>
        <v/>
      </c>
      <c r="BK9" s="38" t="str">
        <f>IFERROR(INDEX(Preisfaktoren!$B$22:$F$44,MATCH(D9,Preisfaktoren!$B$22:$B$44,0),5),"")</f>
        <v/>
      </c>
      <c r="BL9" s="38" t="str">
        <f>IFERROR(INDEX(Biegeabzug!$A$4:$H$21,MATCH($BK9,Biegeabzug!$A$4:$A$21,0),MATCH($AI9,Biegeabzug!$A$4:$H$4,1)),"")</f>
        <v/>
      </c>
      <c r="BM9" s="38" t="b">
        <f t="shared" si="11"/>
        <v>1</v>
      </c>
    </row>
    <row r="10" spans="1:66">
      <c r="A10" s="30"/>
      <c r="B10" s="30"/>
      <c r="C10" s="30"/>
      <c r="D10" s="30"/>
      <c r="E10" s="65" t="s">
        <v>43</v>
      </c>
      <c r="F10" s="48" t="str">
        <f>IF(ISBLANK(D10),"",IF(E10="ja",[2]Übersicht!$C$7,"keine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44</v>
      </c>
      <c r="W10" s="101"/>
      <c r="Y10" s="32">
        <f t="shared" si="0"/>
        <v>0</v>
      </c>
      <c r="Z10" s="32">
        <f t="shared" si="1"/>
        <v>0</v>
      </c>
      <c r="AA10" s="43" t="str">
        <f t="shared" si="2"/>
        <v/>
      </c>
      <c r="AB10" s="43" t="e" vm="6">
        <f t="shared" si="3"/>
        <v>#VALUE!</v>
      </c>
      <c r="AC10" s="32">
        <f t="shared" si="4"/>
        <v>0</v>
      </c>
      <c r="AD10" s="32">
        <f t="shared" si="5"/>
        <v>0</v>
      </c>
      <c r="AE10" s="33" t="s">
        <v>143</v>
      </c>
      <c r="AF10" s="32" t="str">
        <f t="shared" si="6"/>
        <v/>
      </c>
      <c r="AG10" s="32">
        <f t="shared" si="7"/>
        <v>0</v>
      </c>
      <c r="AH10" s="32" t="e">
        <f t="shared" si="12"/>
        <v>#VALUE!</v>
      </c>
      <c r="AI10" s="32">
        <f t="shared" si="13"/>
        <v>0</v>
      </c>
      <c r="AJ10" s="32"/>
      <c r="AK10" s="32"/>
      <c r="AL10" s="32"/>
      <c r="AM10" s="32"/>
      <c r="AN10" s="32">
        <v>4</v>
      </c>
      <c r="AO10" s="32">
        <v>2</v>
      </c>
      <c r="AP10" s="32">
        <v>0</v>
      </c>
      <c r="AQ10" s="32">
        <f t="shared" si="14"/>
        <v>0</v>
      </c>
      <c r="AR10" s="32">
        <f t="shared" si="15"/>
        <v>0</v>
      </c>
      <c r="AS10" s="32">
        <f t="shared" si="8"/>
        <v>0</v>
      </c>
      <c r="AT10" s="32">
        <f t="shared" si="9"/>
        <v>0</v>
      </c>
      <c r="AU10" s="32" t="str">
        <f t="shared" si="10"/>
        <v>keine</v>
      </c>
      <c r="AV10" s="32"/>
      <c r="AW10" s="32" t="b">
        <f t="shared" si="16"/>
        <v>0</v>
      </c>
      <c r="AX10" s="38"/>
      <c r="AY10" s="38"/>
      <c r="AZ10" s="38"/>
      <c r="BA10" s="38"/>
      <c r="BB10" s="38"/>
      <c r="BC10" s="38"/>
      <c r="BD10" s="38"/>
      <c r="BE10" s="38" t="str">
        <f t="shared" si="17"/>
        <v/>
      </c>
      <c r="BF10" s="38"/>
      <c r="BG10" s="38"/>
      <c r="BH10" s="38"/>
      <c r="BI10" s="38"/>
      <c r="BJ10" s="38" t="str">
        <f>IFERROR(INDEX(Preisfaktoren!$B$22:$C$44,MATCH(D10,Preisfaktoren!$B$22:$B$44,0),2),"")</f>
        <v/>
      </c>
      <c r="BK10" s="38" t="str">
        <f>IFERROR(INDEX(Preisfaktoren!$B$22:$F$44,MATCH(D10,Preisfaktoren!$B$22:$B$44,0),5),"")</f>
        <v/>
      </c>
      <c r="BL10" s="38" t="str">
        <f>IFERROR(INDEX(Biegeabzug!$A$4:$H$21,MATCH($BK10,Biegeabzug!$A$4:$A$21,0),MATCH($AI10,Biegeabzug!$A$4:$H$4,1)),"")</f>
        <v/>
      </c>
      <c r="BM10" s="38" t="b">
        <f t="shared" si="11"/>
        <v>1</v>
      </c>
    </row>
    <row r="11" spans="1:66">
      <c r="A11" s="30"/>
      <c r="B11" s="30"/>
      <c r="C11" s="30"/>
      <c r="D11" s="30"/>
      <c r="E11" s="65" t="s">
        <v>43</v>
      </c>
      <c r="F11" s="48" t="str">
        <f>IF(ISBLANK(D11),"",IF(E11="ja",[2]Übersicht!$C$7,"keine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44</v>
      </c>
      <c r="W11" s="101"/>
      <c r="Y11" s="32">
        <f t="shared" si="0"/>
        <v>0</v>
      </c>
      <c r="Z11" s="32">
        <f t="shared" si="1"/>
        <v>0</v>
      </c>
      <c r="AA11" s="43" t="str">
        <f t="shared" si="2"/>
        <v/>
      </c>
      <c r="AB11" s="43" t="e" vm="6">
        <f t="shared" si="3"/>
        <v>#VALUE!</v>
      </c>
      <c r="AC11" s="32">
        <f t="shared" si="4"/>
        <v>0</v>
      </c>
      <c r="AD11" s="32">
        <f t="shared" si="5"/>
        <v>0</v>
      </c>
      <c r="AE11" s="33" t="s">
        <v>143</v>
      </c>
      <c r="AF11" s="32" t="str">
        <f t="shared" si="6"/>
        <v/>
      </c>
      <c r="AG11" s="32">
        <f t="shared" si="7"/>
        <v>0</v>
      </c>
      <c r="AH11" s="32" t="e">
        <f t="shared" si="12"/>
        <v>#VALUE!</v>
      </c>
      <c r="AI11" s="32">
        <f t="shared" si="13"/>
        <v>0</v>
      </c>
      <c r="AJ11" s="32"/>
      <c r="AK11" s="32"/>
      <c r="AL11" s="32"/>
      <c r="AM11" s="32"/>
      <c r="AN11" s="32">
        <v>4</v>
      </c>
      <c r="AO11" s="32">
        <v>2</v>
      </c>
      <c r="AP11" s="32">
        <v>0</v>
      </c>
      <c r="AQ11" s="32">
        <f t="shared" si="14"/>
        <v>0</v>
      </c>
      <c r="AR11" s="32">
        <f t="shared" si="15"/>
        <v>0</v>
      </c>
      <c r="AS11" s="32">
        <f t="shared" si="8"/>
        <v>0</v>
      </c>
      <c r="AT11" s="32">
        <f t="shared" si="9"/>
        <v>0</v>
      </c>
      <c r="AU11" s="32" t="str">
        <f t="shared" si="10"/>
        <v>keine</v>
      </c>
      <c r="AV11" s="32"/>
      <c r="AW11" s="32" t="b">
        <f t="shared" si="16"/>
        <v>0</v>
      </c>
      <c r="AX11" s="38"/>
      <c r="AY11" s="38"/>
      <c r="AZ11" s="38"/>
      <c r="BA11" s="38"/>
      <c r="BB11" s="38"/>
      <c r="BC11" s="38"/>
      <c r="BD11" s="38"/>
      <c r="BE11" s="38" t="str">
        <f t="shared" si="17"/>
        <v/>
      </c>
      <c r="BF11" s="38"/>
      <c r="BG11" s="38"/>
      <c r="BH11" s="38"/>
      <c r="BI11" s="38"/>
      <c r="BJ11" s="38" t="str">
        <f>IFERROR(INDEX(Preisfaktoren!$B$22:$C$44,MATCH(D11,Preisfaktoren!$B$22:$B$44,0),2),"")</f>
        <v/>
      </c>
      <c r="BK11" s="38" t="str">
        <f>IFERROR(INDEX(Preisfaktoren!$B$22:$F$44,MATCH(D11,Preisfaktoren!$B$22:$B$44,0),5),"")</f>
        <v/>
      </c>
      <c r="BL11" s="38" t="str">
        <f>IFERROR(INDEX(Biegeabzug!$A$4:$H$21,MATCH($BK11,Biegeabzug!$A$4:$A$21,0),MATCH($AI11,Biegeabzug!$A$4:$H$4,1)),"")</f>
        <v/>
      </c>
      <c r="BM11" s="38" t="b">
        <f t="shared" si="11"/>
        <v>1</v>
      </c>
    </row>
    <row r="12" spans="1:66">
      <c r="A12" s="30"/>
      <c r="B12" s="30"/>
      <c r="C12" s="30"/>
      <c r="D12" s="30"/>
      <c r="E12" s="65" t="s">
        <v>43</v>
      </c>
      <c r="F12" s="48" t="str">
        <f>IF(ISBLANK(D12),"",IF(E12="ja",[2]Übersicht!$C$7,"keine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44</v>
      </c>
      <c r="W12" s="101"/>
      <c r="Y12" s="32">
        <f t="shared" si="0"/>
        <v>0</v>
      </c>
      <c r="Z12" s="32">
        <f t="shared" si="1"/>
        <v>0</v>
      </c>
      <c r="AA12" s="43" t="str">
        <f t="shared" si="2"/>
        <v/>
      </c>
      <c r="AB12" s="43" t="e" vm="6">
        <f t="shared" si="3"/>
        <v>#VALUE!</v>
      </c>
      <c r="AC12" s="32">
        <f t="shared" si="4"/>
        <v>0</v>
      </c>
      <c r="AD12" s="32">
        <f t="shared" si="5"/>
        <v>0</v>
      </c>
      <c r="AE12" s="33" t="s">
        <v>143</v>
      </c>
      <c r="AF12" s="32" t="str">
        <f t="shared" si="6"/>
        <v/>
      </c>
      <c r="AG12" s="32">
        <f t="shared" si="7"/>
        <v>0</v>
      </c>
      <c r="AH12" s="32" t="e">
        <f t="shared" si="12"/>
        <v>#VALUE!</v>
      </c>
      <c r="AI12" s="32">
        <f t="shared" si="13"/>
        <v>0</v>
      </c>
      <c r="AJ12" s="32"/>
      <c r="AK12" s="32"/>
      <c r="AL12" s="32"/>
      <c r="AM12" s="32"/>
      <c r="AN12" s="32">
        <v>4</v>
      </c>
      <c r="AO12" s="32">
        <v>2</v>
      </c>
      <c r="AP12" s="32">
        <v>0</v>
      </c>
      <c r="AQ12" s="32">
        <f t="shared" si="14"/>
        <v>0</v>
      </c>
      <c r="AR12" s="32">
        <f t="shared" si="15"/>
        <v>0</v>
      </c>
      <c r="AS12" s="32">
        <f t="shared" si="8"/>
        <v>0</v>
      </c>
      <c r="AT12" s="32">
        <f t="shared" si="9"/>
        <v>0</v>
      </c>
      <c r="AU12" s="32" t="str">
        <f t="shared" si="10"/>
        <v>keine</v>
      </c>
      <c r="AV12" s="32"/>
      <c r="AW12" s="32" t="b">
        <f t="shared" si="16"/>
        <v>0</v>
      </c>
      <c r="AX12" s="38"/>
      <c r="AY12" s="38"/>
      <c r="AZ12" s="38"/>
      <c r="BA12" s="38"/>
      <c r="BB12" s="38"/>
      <c r="BC12" s="38"/>
      <c r="BD12" s="38"/>
      <c r="BE12" s="38" t="str">
        <f t="shared" si="17"/>
        <v/>
      </c>
      <c r="BF12" s="38"/>
      <c r="BG12" s="38"/>
      <c r="BH12" s="38"/>
      <c r="BI12" s="38"/>
      <c r="BJ12" s="38" t="str">
        <f>IFERROR(INDEX(Preisfaktoren!$B$22:$C$44,MATCH(D12,Preisfaktoren!$B$22:$B$44,0),2),"")</f>
        <v/>
      </c>
      <c r="BK12" s="38" t="str">
        <f>IFERROR(INDEX(Preisfaktoren!$B$22:$F$44,MATCH(D12,Preisfaktoren!$B$22:$B$44,0),5),"")</f>
        <v/>
      </c>
      <c r="BL12" s="38" t="str">
        <f>IFERROR(INDEX(Biegeabzug!$A$4:$H$21,MATCH($BK12,Biegeabzug!$A$4:$A$21,0),MATCH($AI12,Biegeabzug!$A$4:$H$4,1)),"")</f>
        <v/>
      </c>
      <c r="BM12" s="38" t="b">
        <f t="shared" si="11"/>
        <v>1</v>
      </c>
    </row>
    <row r="13" spans="1:66">
      <c r="A13" s="30"/>
      <c r="B13" s="30"/>
      <c r="C13" s="30"/>
      <c r="D13" s="30"/>
      <c r="E13" s="65" t="s">
        <v>43</v>
      </c>
      <c r="F13" s="48" t="str">
        <f>IF(ISBLANK(D13),"",IF(E13="ja",[2]Übersicht!$C$7,"keine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44</v>
      </c>
      <c r="W13" s="101"/>
      <c r="Y13" s="32">
        <f t="shared" si="0"/>
        <v>0</v>
      </c>
      <c r="Z13" s="32">
        <f t="shared" si="1"/>
        <v>0</v>
      </c>
      <c r="AA13" s="43" t="str">
        <f t="shared" si="2"/>
        <v/>
      </c>
      <c r="AB13" s="43" t="e" vm="6">
        <f t="shared" si="3"/>
        <v>#VALUE!</v>
      </c>
      <c r="AC13" s="32">
        <f t="shared" si="4"/>
        <v>0</v>
      </c>
      <c r="AD13" s="32">
        <f t="shared" si="5"/>
        <v>0</v>
      </c>
      <c r="AE13" s="33" t="s">
        <v>143</v>
      </c>
      <c r="AF13" s="32" t="str">
        <f t="shared" si="6"/>
        <v/>
      </c>
      <c r="AG13" s="32">
        <f t="shared" si="7"/>
        <v>0</v>
      </c>
      <c r="AH13" s="32" t="e">
        <f t="shared" si="12"/>
        <v>#VALUE!</v>
      </c>
      <c r="AI13" s="32">
        <f t="shared" si="13"/>
        <v>0</v>
      </c>
      <c r="AJ13" s="32"/>
      <c r="AK13" s="32"/>
      <c r="AL13" s="32"/>
      <c r="AM13" s="32"/>
      <c r="AN13" s="32">
        <v>4</v>
      </c>
      <c r="AO13" s="32">
        <v>2</v>
      </c>
      <c r="AP13" s="32">
        <v>0</v>
      </c>
      <c r="AQ13" s="32">
        <f t="shared" si="14"/>
        <v>0</v>
      </c>
      <c r="AR13" s="32">
        <f t="shared" si="15"/>
        <v>0</v>
      </c>
      <c r="AS13" s="32">
        <f t="shared" si="8"/>
        <v>0</v>
      </c>
      <c r="AT13" s="32">
        <f t="shared" si="9"/>
        <v>0</v>
      </c>
      <c r="AU13" s="32" t="str">
        <f t="shared" si="10"/>
        <v>keine</v>
      </c>
      <c r="AV13" s="32"/>
      <c r="AW13" s="32" t="b">
        <f t="shared" si="16"/>
        <v>0</v>
      </c>
      <c r="AX13" s="38"/>
      <c r="AY13" s="38"/>
      <c r="AZ13" s="38"/>
      <c r="BA13" s="38"/>
      <c r="BB13" s="38"/>
      <c r="BC13" s="38"/>
      <c r="BD13" s="38"/>
      <c r="BE13" s="38" t="str">
        <f t="shared" si="17"/>
        <v/>
      </c>
      <c r="BF13" s="38"/>
      <c r="BG13" s="38"/>
      <c r="BH13" s="38"/>
      <c r="BI13" s="38"/>
      <c r="BJ13" s="38" t="str">
        <f>IFERROR(INDEX(Preisfaktoren!$B$22:$C$44,MATCH(D13,Preisfaktoren!$B$22:$B$44,0),2),"")</f>
        <v/>
      </c>
      <c r="BK13" s="38" t="str">
        <f>IFERROR(INDEX(Preisfaktoren!$B$22:$F$44,MATCH(D13,Preisfaktoren!$B$22:$B$44,0),5),"")</f>
        <v/>
      </c>
      <c r="BL13" s="38" t="str">
        <f>IFERROR(INDEX(Biegeabzug!$A$4:$H$21,MATCH($BK13,Biegeabzug!$A$4:$A$21,0),MATCH($AI13,Biegeabzug!$A$4:$H$4,1)),"")</f>
        <v/>
      </c>
      <c r="BM13" s="38" t="b">
        <f t="shared" si="11"/>
        <v>1</v>
      </c>
    </row>
    <row r="14" spans="1:66">
      <c r="A14" s="30"/>
      <c r="B14" s="30"/>
      <c r="C14" s="30"/>
      <c r="D14" s="30"/>
      <c r="E14" s="65" t="s">
        <v>43</v>
      </c>
      <c r="F14" s="48" t="str">
        <f>IF(ISBLANK(D14),"",IF(E14="ja",[2]Übersicht!$C$7,"keine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44</v>
      </c>
      <c r="W14" s="101"/>
      <c r="Y14" s="32">
        <f t="shared" si="0"/>
        <v>0</v>
      </c>
      <c r="Z14" s="32">
        <f t="shared" si="1"/>
        <v>0</v>
      </c>
      <c r="AA14" s="43" t="str">
        <f t="shared" si="2"/>
        <v/>
      </c>
      <c r="AB14" s="43" t="e" vm="6">
        <f t="shared" si="3"/>
        <v>#VALUE!</v>
      </c>
      <c r="AC14" s="32">
        <f t="shared" si="4"/>
        <v>0</v>
      </c>
      <c r="AD14" s="32">
        <f t="shared" si="5"/>
        <v>0</v>
      </c>
      <c r="AE14" s="33" t="s">
        <v>143</v>
      </c>
      <c r="AF14" s="32" t="str">
        <f t="shared" si="6"/>
        <v/>
      </c>
      <c r="AG14" s="32">
        <f t="shared" si="7"/>
        <v>0</v>
      </c>
      <c r="AH14" s="32" t="e">
        <f t="shared" si="12"/>
        <v>#VALUE!</v>
      </c>
      <c r="AI14" s="32">
        <f t="shared" si="13"/>
        <v>0</v>
      </c>
      <c r="AJ14" s="32"/>
      <c r="AK14" s="32"/>
      <c r="AL14" s="32"/>
      <c r="AM14" s="32"/>
      <c r="AN14" s="32">
        <v>4</v>
      </c>
      <c r="AO14" s="32">
        <v>2</v>
      </c>
      <c r="AP14" s="32">
        <v>0</v>
      </c>
      <c r="AQ14" s="32">
        <f t="shared" si="14"/>
        <v>0</v>
      </c>
      <c r="AR14" s="32">
        <f t="shared" si="15"/>
        <v>0</v>
      </c>
      <c r="AS14" s="32">
        <f t="shared" si="8"/>
        <v>0</v>
      </c>
      <c r="AT14" s="32">
        <f t="shared" si="9"/>
        <v>0</v>
      </c>
      <c r="AU14" s="32" t="str">
        <f t="shared" si="10"/>
        <v>keine</v>
      </c>
      <c r="AV14" s="32"/>
      <c r="AW14" s="32" t="b">
        <f t="shared" si="16"/>
        <v>0</v>
      </c>
      <c r="AX14" s="38"/>
      <c r="AY14" s="38"/>
      <c r="AZ14" s="38"/>
      <c r="BA14" s="38"/>
      <c r="BB14" s="38"/>
      <c r="BC14" s="38"/>
      <c r="BD14" s="38"/>
      <c r="BE14" s="38" t="str">
        <f t="shared" si="17"/>
        <v/>
      </c>
      <c r="BF14" s="38"/>
      <c r="BG14" s="38"/>
      <c r="BH14" s="38"/>
      <c r="BI14" s="38"/>
      <c r="BJ14" s="38" t="str">
        <f>IFERROR(INDEX(Preisfaktoren!$B$22:$C$44,MATCH(D14,Preisfaktoren!$B$22:$B$44,0),2),"")</f>
        <v/>
      </c>
      <c r="BK14" s="38" t="str">
        <f>IFERROR(INDEX(Preisfaktoren!$B$22:$F$44,MATCH(D14,Preisfaktoren!$B$22:$B$44,0),5),"")</f>
        <v/>
      </c>
      <c r="BL14" s="38" t="str">
        <f>IFERROR(INDEX(Biegeabzug!$A$4:$H$21,MATCH($BK14,Biegeabzug!$A$4:$A$21,0),MATCH($AI14,Biegeabzug!$A$4:$H$4,1)),"")</f>
        <v/>
      </c>
      <c r="BM14" s="38" t="b">
        <f t="shared" si="11"/>
        <v>1</v>
      </c>
    </row>
    <row r="15" spans="1:66">
      <c r="A15" s="30"/>
      <c r="B15" s="30"/>
      <c r="C15" s="30"/>
      <c r="D15" s="30"/>
      <c r="E15" s="65" t="s">
        <v>43</v>
      </c>
      <c r="F15" s="48" t="str">
        <f>IF(ISBLANK(D15),"",IF(E15="ja",[2]Übersicht!$C$7,"keine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44</v>
      </c>
      <c r="W15" s="101"/>
      <c r="Y15" s="32">
        <f t="shared" si="0"/>
        <v>0</v>
      </c>
      <c r="Z15" s="32">
        <f t="shared" si="1"/>
        <v>0</v>
      </c>
      <c r="AA15" s="43" t="str">
        <f t="shared" si="2"/>
        <v/>
      </c>
      <c r="AB15" s="43" t="e" vm="6">
        <f t="shared" si="3"/>
        <v>#VALUE!</v>
      </c>
      <c r="AC15" s="32">
        <f t="shared" si="4"/>
        <v>0</v>
      </c>
      <c r="AD15" s="32">
        <f t="shared" si="5"/>
        <v>0</v>
      </c>
      <c r="AE15" s="33" t="s">
        <v>143</v>
      </c>
      <c r="AF15" s="32" t="str">
        <f t="shared" si="6"/>
        <v/>
      </c>
      <c r="AG15" s="32">
        <f t="shared" si="7"/>
        <v>0</v>
      </c>
      <c r="AH15" s="32" t="e">
        <f t="shared" si="12"/>
        <v>#VALUE!</v>
      </c>
      <c r="AI15" s="32">
        <f t="shared" si="13"/>
        <v>0</v>
      </c>
      <c r="AJ15" s="32"/>
      <c r="AK15" s="32"/>
      <c r="AL15" s="32"/>
      <c r="AM15" s="32"/>
      <c r="AN15" s="32">
        <v>4</v>
      </c>
      <c r="AO15" s="32">
        <v>2</v>
      </c>
      <c r="AP15" s="32">
        <v>0</v>
      </c>
      <c r="AQ15" s="32">
        <f t="shared" si="14"/>
        <v>0</v>
      </c>
      <c r="AR15" s="32">
        <f t="shared" si="15"/>
        <v>0</v>
      </c>
      <c r="AS15" s="32">
        <f t="shared" si="8"/>
        <v>0</v>
      </c>
      <c r="AT15" s="32">
        <f t="shared" si="9"/>
        <v>0</v>
      </c>
      <c r="AU15" s="32" t="str">
        <f t="shared" si="10"/>
        <v>keine</v>
      </c>
      <c r="AV15" s="32"/>
      <c r="AW15" s="32" t="b">
        <f t="shared" si="16"/>
        <v>0</v>
      </c>
      <c r="AX15" s="38"/>
      <c r="AY15" s="38"/>
      <c r="AZ15" s="38"/>
      <c r="BA15" s="38"/>
      <c r="BB15" s="38"/>
      <c r="BC15" s="38"/>
      <c r="BD15" s="38"/>
      <c r="BE15" s="38" t="str">
        <f t="shared" si="17"/>
        <v/>
      </c>
      <c r="BF15" s="38"/>
      <c r="BG15" s="38"/>
      <c r="BH15" s="38"/>
      <c r="BI15" s="38"/>
      <c r="BJ15" s="38" t="str">
        <f>IFERROR(INDEX(Preisfaktoren!$B$22:$C$44,MATCH(D15,Preisfaktoren!$B$22:$B$44,0),2),"")</f>
        <v/>
      </c>
      <c r="BK15" s="38" t="str">
        <f>IFERROR(INDEX(Preisfaktoren!$B$22:$F$44,MATCH(D15,Preisfaktoren!$B$22:$B$44,0),5),"")</f>
        <v/>
      </c>
      <c r="BL15" s="38" t="str">
        <f>IFERROR(INDEX(Biegeabzug!$A$4:$H$21,MATCH($BK15,Biegeabzug!$A$4:$A$21,0),MATCH($AI15,Biegeabzug!$A$4:$H$4,1)),"")</f>
        <v/>
      </c>
      <c r="BM15" s="38" t="b">
        <f t="shared" si="11"/>
        <v>1</v>
      </c>
    </row>
    <row r="16" spans="1:66">
      <c r="A16" s="30"/>
      <c r="B16" s="30"/>
      <c r="C16" s="30"/>
      <c r="D16" s="30"/>
      <c r="E16" s="65" t="s">
        <v>43</v>
      </c>
      <c r="F16" s="48" t="str">
        <f>IF(ISBLANK(D16),"",IF(E16="ja",[2]Übersicht!$C$7,"keine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44</v>
      </c>
      <c r="W16" s="101"/>
      <c r="Y16" s="32">
        <f t="shared" si="0"/>
        <v>0</v>
      </c>
      <c r="Z16" s="32">
        <f t="shared" si="1"/>
        <v>0</v>
      </c>
      <c r="AA16" s="43" t="str">
        <f t="shared" si="2"/>
        <v/>
      </c>
      <c r="AB16" s="43" t="e" vm="6">
        <f t="shared" si="3"/>
        <v>#VALUE!</v>
      </c>
      <c r="AC16" s="32">
        <f t="shared" si="4"/>
        <v>0</v>
      </c>
      <c r="AD16" s="32">
        <f t="shared" si="5"/>
        <v>0</v>
      </c>
      <c r="AE16" s="33" t="s">
        <v>143</v>
      </c>
      <c r="AF16" s="32" t="str">
        <f t="shared" si="6"/>
        <v/>
      </c>
      <c r="AG16" s="32">
        <f t="shared" si="7"/>
        <v>0</v>
      </c>
      <c r="AH16" s="32" t="e">
        <f t="shared" si="12"/>
        <v>#VALUE!</v>
      </c>
      <c r="AI16" s="32">
        <f t="shared" si="13"/>
        <v>0</v>
      </c>
      <c r="AJ16" s="32"/>
      <c r="AK16" s="32"/>
      <c r="AL16" s="32"/>
      <c r="AM16" s="32"/>
      <c r="AN16" s="32">
        <v>4</v>
      </c>
      <c r="AO16" s="32">
        <v>2</v>
      </c>
      <c r="AP16" s="32">
        <v>0</v>
      </c>
      <c r="AQ16" s="32">
        <f t="shared" si="14"/>
        <v>0</v>
      </c>
      <c r="AR16" s="32">
        <f t="shared" si="15"/>
        <v>0</v>
      </c>
      <c r="AS16" s="32">
        <f t="shared" si="8"/>
        <v>0</v>
      </c>
      <c r="AT16" s="32">
        <f t="shared" si="9"/>
        <v>0</v>
      </c>
      <c r="AU16" s="32" t="str">
        <f t="shared" si="10"/>
        <v>keine</v>
      </c>
      <c r="AV16" s="32"/>
      <c r="AW16" s="32" t="b">
        <f t="shared" si="16"/>
        <v>0</v>
      </c>
      <c r="AX16" s="38"/>
      <c r="AY16" s="38"/>
      <c r="AZ16" s="38"/>
      <c r="BA16" s="38"/>
      <c r="BB16" s="38"/>
      <c r="BC16" s="38"/>
      <c r="BD16" s="38"/>
      <c r="BE16" s="38" t="str">
        <f t="shared" si="17"/>
        <v/>
      </c>
      <c r="BF16" s="38"/>
      <c r="BG16" s="38"/>
      <c r="BH16" s="38"/>
      <c r="BI16" s="38"/>
      <c r="BJ16" s="38" t="str">
        <f>IFERROR(INDEX(Preisfaktoren!$B$22:$C$44,MATCH(D16,Preisfaktoren!$B$22:$B$44,0),2),"")</f>
        <v/>
      </c>
      <c r="BK16" s="38" t="str">
        <f>IFERROR(INDEX(Preisfaktoren!$B$22:$F$44,MATCH(D16,Preisfaktoren!$B$22:$B$44,0),5),"")</f>
        <v/>
      </c>
      <c r="BL16" s="38" t="str">
        <f>IFERROR(INDEX(Biegeabzug!$A$4:$H$21,MATCH($BK16,Biegeabzug!$A$4:$A$21,0),MATCH($AI16,Biegeabzug!$A$4:$H$4,1)),"")</f>
        <v/>
      </c>
      <c r="BM16" s="38" t="b">
        <f t="shared" si="11"/>
        <v>1</v>
      </c>
    </row>
    <row r="17" spans="1:65">
      <c r="A17" s="30"/>
      <c r="B17" s="30"/>
      <c r="C17" s="30"/>
      <c r="D17" s="30"/>
      <c r="E17" s="65" t="s">
        <v>43</v>
      </c>
      <c r="F17" s="48" t="str">
        <f>IF(ISBLANK(D17),"",IF(E17="ja",[2]Übersicht!$C$7,"keine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44</v>
      </c>
      <c r="W17" s="101"/>
      <c r="Y17" s="32">
        <f t="shared" si="0"/>
        <v>0</v>
      </c>
      <c r="Z17" s="32">
        <f t="shared" si="1"/>
        <v>0</v>
      </c>
      <c r="AA17" s="43" t="str">
        <f t="shared" si="2"/>
        <v/>
      </c>
      <c r="AB17" s="43" t="e" vm="6">
        <f t="shared" si="3"/>
        <v>#VALUE!</v>
      </c>
      <c r="AC17" s="32">
        <f t="shared" si="4"/>
        <v>0</v>
      </c>
      <c r="AD17" s="32">
        <f t="shared" si="5"/>
        <v>0</v>
      </c>
      <c r="AE17" s="33" t="s">
        <v>143</v>
      </c>
      <c r="AF17" s="32" t="str">
        <f t="shared" si="6"/>
        <v/>
      </c>
      <c r="AG17" s="32">
        <f t="shared" si="7"/>
        <v>0</v>
      </c>
      <c r="AH17" s="32" t="e">
        <f t="shared" si="12"/>
        <v>#VALUE!</v>
      </c>
      <c r="AI17" s="32">
        <f t="shared" si="13"/>
        <v>0</v>
      </c>
      <c r="AJ17" s="32"/>
      <c r="AK17" s="32"/>
      <c r="AL17" s="32"/>
      <c r="AM17" s="32"/>
      <c r="AN17" s="32">
        <v>4</v>
      </c>
      <c r="AO17" s="32">
        <v>2</v>
      </c>
      <c r="AP17" s="32">
        <v>0</v>
      </c>
      <c r="AQ17" s="32">
        <f t="shared" si="14"/>
        <v>0</v>
      </c>
      <c r="AR17" s="32">
        <f t="shared" si="15"/>
        <v>0</v>
      </c>
      <c r="AS17" s="32">
        <f t="shared" si="8"/>
        <v>0</v>
      </c>
      <c r="AT17" s="32">
        <f t="shared" si="9"/>
        <v>0</v>
      </c>
      <c r="AU17" s="32" t="str">
        <f t="shared" si="10"/>
        <v>keine</v>
      </c>
      <c r="AV17" s="32"/>
      <c r="AW17" s="32" t="b">
        <f t="shared" si="16"/>
        <v>0</v>
      </c>
      <c r="AX17" s="38"/>
      <c r="AY17" s="38"/>
      <c r="AZ17" s="38"/>
      <c r="BA17" s="38"/>
      <c r="BB17" s="38"/>
      <c r="BC17" s="38"/>
      <c r="BD17" s="38"/>
      <c r="BE17" s="38" t="str">
        <f t="shared" si="17"/>
        <v/>
      </c>
      <c r="BF17" s="38"/>
      <c r="BG17" s="38"/>
      <c r="BH17" s="38"/>
      <c r="BI17" s="38"/>
      <c r="BJ17" s="38" t="str">
        <f>IFERROR(INDEX(Preisfaktoren!$B$22:$C$44,MATCH(D17,Preisfaktoren!$B$22:$B$44,0),2),"")</f>
        <v/>
      </c>
      <c r="BK17" s="38" t="str">
        <f>IFERROR(INDEX(Preisfaktoren!$B$22:$F$44,MATCH(D17,Preisfaktoren!$B$22:$B$44,0),5),"")</f>
        <v/>
      </c>
      <c r="BL17" s="38" t="str">
        <f>IFERROR(INDEX(Biegeabzug!$A$4:$H$21,MATCH($BK17,Biegeabzug!$A$4:$A$21,0),MATCH($AI17,Biegeabzug!$A$4:$H$4,1)),"")</f>
        <v/>
      </c>
      <c r="BM17" s="38" t="b">
        <f t="shared" si="11"/>
        <v>1</v>
      </c>
    </row>
    <row r="18" spans="1:65">
      <c r="A18" s="30"/>
      <c r="B18" s="30"/>
      <c r="C18" s="30"/>
      <c r="D18" s="30"/>
      <c r="E18" s="65" t="s">
        <v>43</v>
      </c>
      <c r="F18" s="48" t="str">
        <f>IF(ISBLANK(D18),"",IF(E18="ja",[2]Übersicht!$C$7,"keine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44</v>
      </c>
      <c r="W18" s="101"/>
      <c r="Y18" s="32">
        <f t="shared" si="0"/>
        <v>0</v>
      </c>
      <c r="Z18" s="32">
        <f t="shared" si="1"/>
        <v>0</v>
      </c>
      <c r="AA18" s="43" t="str">
        <f t="shared" si="2"/>
        <v/>
      </c>
      <c r="AB18" s="43" t="e" vm="6">
        <f t="shared" si="3"/>
        <v>#VALUE!</v>
      </c>
      <c r="AC18" s="32">
        <f t="shared" si="4"/>
        <v>0</v>
      </c>
      <c r="AD18" s="32">
        <f t="shared" si="5"/>
        <v>0</v>
      </c>
      <c r="AE18" s="33" t="s">
        <v>143</v>
      </c>
      <c r="AF18" s="32" t="str">
        <f t="shared" si="6"/>
        <v/>
      </c>
      <c r="AG18" s="32">
        <f t="shared" si="7"/>
        <v>0</v>
      </c>
      <c r="AH18" s="32" t="e">
        <f t="shared" si="12"/>
        <v>#VALUE!</v>
      </c>
      <c r="AI18" s="32">
        <f t="shared" si="13"/>
        <v>0</v>
      </c>
      <c r="AJ18" s="32"/>
      <c r="AK18" s="32"/>
      <c r="AL18" s="32"/>
      <c r="AM18" s="32"/>
      <c r="AN18" s="32">
        <v>4</v>
      </c>
      <c r="AO18" s="32">
        <v>2</v>
      </c>
      <c r="AP18" s="32">
        <v>0</v>
      </c>
      <c r="AQ18" s="32">
        <f t="shared" si="14"/>
        <v>0</v>
      </c>
      <c r="AR18" s="32">
        <f t="shared" si="15"/>
        <v>0</v>
      </c>
      <c r="AS18" s="32">
        <f t="shared" si="8"/>
        <v>0</v>
      </c>
      <c r="AT18" s="32">
        <f t="shared" si="9"/>
        <v>0</v>
      </c>
      <c r="AU18" s="32" t="str">
        <f t="shared" si="10"/>
        <v>keine</v>
      </c>
      <c r="AV18" s="32"/>
      <c r="AW18" s="32" t="b">
        <f t="shared" si="16"/>
        <v>0</v>
      </c>
      <c r="AX18" s="38"/>
      <c r="AY18" s="38"/>
      <c r="AZ18" s="38"/>
      <c r="BA18" s="38"/>
      <c r="BB18" s="38"/>
      <c r="BC18" s="38"/>
      <c r="BD18" s="38"/>
      <c r="BE18" s="38" t="str">
        <f t="shared" si="17"/>
        <v/>
      </c>
      <c r="BF18" s="38"/>
      <c r="BG18" s="38"/>
      <c r="BH18" s="38"/>
      <c r="BI18" s="38"/>
      <c r="BJ18" s="38" t="str">
        <f>IFERROR(INDEX(Preisfaktoren!$B$22:$C$44,MATCH(D18,Preisfaktoren!$B$22:$B$44,0),2),"")</f>
        <v/>
      </c>
      <c r="BK18" s="38" t="str">
        <f>IFERROR(INDEX(Preisfaktoren!$B$22:$F$44,MATCH(D18,Preisfaktoren!$B$22:$B$44,0),5),"")</f>
        <v/>
      </c>
      <c r="BL18" s="38" t="str">
        <f>IFERROR(INDEX(Biegeabzug!$A$4:$H$21,MATCH($BK18,Biegeabzug!$A$4:$A$21,0),MATCH($AI18,Biegeabzug!$A$4:$H$4,1)),"")</f>
        <v/>
      </c>
      <c r="BM18" s="38" t="b">
        <f t="shared" si="11"/>
        <v>1</v>
      </c>
    </row>
    <row r="19" spans="1:65">
      <c r="A19" s="30"/>
      <c r="B19" s="30"/>
      <c r="C19" s="30"/>
      <c r="D19" s="30"/>
      <c r="E19" s="65" t="s">
        <v>43</v>
      </c>
      <c r="F19" s="48" t="str">
        <f>IF(ISBLANK(D19),"",IF(E19="ja",[2]Übersicht!$C$7,"keine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44</v>
      </c>
      <c r="W19" s="101"/>
      <c r="Y19" s="32">
        <f t="shared" si="0"/>
        <v>0</v>
      </c>
      <c r="Z19" s="32">
        <f t="shared" si="1"/>
        <v>0</v>
      </c>
      <c r="AA19" s="43" t="str">
        <f t="shared" si="2"/>
        <v/>
      </c>
      <c r="AB19" s="43" t="e" vm="6">
        <f t="shared" si="3"/>
        <v>#VALUE!</v>
      </c>
      <c r="AC19" s="32">
        <f t="shared" si="4"/>
        <v>0</v>
      </c>
      <c r="AD19" s="32">
        <f t="shared" si="5"/>
        <v>0</v>
      </c>
      <c r="AE19" s="33" t="s">
        <v>143</v>
      </c>
      <c r="AF19" s="32" t="str">
        <f t="shared" si="6"/>
        <v/>
      </c>
      <c r="AG19" s="32">
        <f t="shared" si="7"/>
        <v>0</v>
      </c>
      <c r="AH19" s="32" t="e">
        <f t="shared" si="12"/>
        <v>#VALUE!</v>
      </c>
      <c r="AI19" s="32">
        <f t="shared" si="13"/>
        <v>0</v>
      </c>
      <c r="AJ19" s="32"/>
      <c r="AK19" s="32"/>
      <c r="AL19" s="32"/>
      <c r="AM19" s="32"/>
      <c r="AN19" s="32">
        <v>4</v>
      </c>
      <c r="AO19" s="32">
        <v>2</v>
      </c>
      <c r="AP19" s="32">
        <v>0</v>
      </c>
      <c r="AQ19" s="32">
        <f t="shared" si="14"/>
        <v>0</v>
      </c>
      <c r="AR19" s="32">
        <f t="shared" si="15"/>
        <v>0</v>
      </c>
      <c r="AS19" s="32">
        <f t="shared" si="8"/>
        <v>0</v>
      </c>
      <c r="AT19" s="32">
        <f t="shared" si="9"/>
        <v>0</v>
      </c>
      <c r="AU19" s="32" t="str">
        <f t="shared" si="10"/>
        <v>keine</v>
      </c>
      <c r="AV19" s="32"/>
      <c r="AW19" s="32" t="b">
        <f t="shared" si="16"/>
        <v>0</v>
      </c>
      <c r="AX19" s="38"/>
      <c r="AY19" s="38"/>
      <c r="AZ19" s="38"/>
      <c r="BA19" s="38"/>
      <c r="BB19" s="38"/>
      <c r="BC19" s="38"/>
      <c r="BD19" s="38"/>
      <c r="BE19" s="38" t="str">
        <f t="shared" si="17"/>
        <v/>
      </c>
      <c r="BF19" s="38"/>
      <c r="BG19" s="38"/>
      <c r="BH19" s="38"/>
      <c r="BI19" s="38"/>
      <c r="BJ19" s="38" t="str">
        <f>IFERROR(INDEX(Preisfaktoren!$B$22:$C$44,MATCH(D19,Preisfaktoren!$B$22:$B$44,0),2),"")</f>
        <v/>
      </c>
      <c r="BK19" s="38" t="str">
        <f>IFERROR(INDEX(Preisfaktoren!$B$22:$F$44,MATCH(D19,Preisfaktoren!$B$22:$B$44,0),5),"")</f>
        <v/>
      </c>
      <c r="BL19" s="38" t="str">
        <f>IFERROR(INDEX(Biegeabzug!$A$4:$H$21,MATCH($BK19,Biegeabzug!$A$4:$A$21,0),MATCH($AI19,Biegeabzug!$A$4:$H$4,1)),"")</f>
        <v/>
      </c>
      <c r="BM19" s="38" t="b">
        <f t="shared" si="11"/>
        <v>1</v>
      </c>
    </row>
    <row r="20" spans="1:65">
      <c r="A20" s="30"/>
      <c r="B20" s="30"/>
      <c r="C20" s="30"/>
      <c r="D20" s="30"/>
      <c r="E20" s="65" t="s">
        <v>43</v>
      </c>
      <c r="F20" s="48" t="str">
        <f>IF(ISBLANK(D20),"",IF(E20="ja",[2]Übersicht!$C$7,"keine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44</v>
      </c>
      <c r="W20" s="101"/>
      <c r="Y20" s="32">
        <f t="shared" si="0"/>
        <v>0</v>
      </c>
      <c r="Z20" s="32">
        <f t="shared" si="1"/>
        <v>0</v>
      </c>
      <c r="AA20" s="43" t="str">
        <f t="shared" si="2"/>
        <v/>
      </c>
      <c r="AB20" s="43" t="e" vm="6">
        <f t="shared" si="3"/>
        <v>#VALUE!</v>
      </c>
      <c r="AC20" s="32">
        <f t="shared" si="4"/>
        <v>0</v>
      </c>
      <c r="AD20" s="32">
        <f t="shared" si="5"/>
        <v>0</v>
      </c>
      <c r="AE20" s="33" t="s">
        <v>143</v>
      </c>
      <c r="AF20" s="32" t="str">
        <f t="shared" si="6"/>
        <v/>
      </c>
      <c r="AG20" s="32">
        <f t="shared" si="7"/>
        <v>0</v>
      </c>
      <c r="AH20" s="32" t="e">
        <f t="shared" si="12"/>
        <v>#VALUE!</v>
      </c>
      <c r="AI20" s="32">
        <f t="shared" si="13"/>
        <v>0</v>
      </c>
      <c r="AJ20" s="32"/>
      <c r="AK20" s="32"/>
      <c r="AL20" s="32"/>
      <c r="AM20" s="32"/>
      <c r="AN20" s="32">
        <v>4</v>
      </c>
      <c r="AO20" s="32">
        <v>2</v>
      </c>
      <c r="AP20" s="32">
        <v>0</v>
      </c>
      <c r="AQ20" s="32">
        <f t="shared" si="14"/>
        <v>0</v>
      </c>
      <c r="AR20" s="32">
        <f t="shared" si="15"/>
        <v>0</v>
      </c>
      <c r="AS20" s="32">
        <f t="shared" si="8"/>
        <v>0</v>
      </c>
      <c r="AT20" s="32">
        <f t="shared" si="9"/>
        <v>0</v>
      </c>
      <c r="AU20" s="32" t="str">
        <f t="shared" si="10"/>
        <v>keine</v>
      </c>
      <c r="AV20" s="32"/>
      <c r="AW20" s="32" t="b">
        <f t="shared" si="16"/>
        <v>0</v>
      </c>
      <c r="AX20" s="38"/>
      <c r="AY20" s="38"/>
      <c r="AZ20" s="38"/>
      <c r="BA20" s="38"/>
      <c r="BB20" s="38"/>
      <c r="BC20" s="38"/>
      <c r="BD20" s="38"/>
      <c r="BE20" s="38" t="str">
        <f t="shared" si="17"/>
        <v/>
      </c>
      <c r="BF20" s="38"/>
      <c r="BG20" s="38"/>
      <c r="BH20" s="38"/>
      <c r="BI20" s="38"/>
      <c r="BJ20" s="38" t="str">
        <f>IFERROR(INDEX(Preisfaktoren!$B$22:$C$44,MATCH(D20,Preisfaktoren!$B$22:$B$44,0),2),"")</f>
        <v/>
      </c>
      <c r="BK20" s="38" t="str">
        <f>IFERROR(INDEX(Preisfaktoren!$B$22:$F$44,MATCH(D20,Preisfaktoren!$B$22:$B$44,0),5),"")</f>
        <v/>
      </c>
      <c r="BL20" s="38" t="str">
        <f>IFERROR(INDEX(Biegeabzug!$A$4:$H$21,MATCH($BK20,Biegeabzug!$A$4:$A$21,0),MATCH($AI20,Biegeabzug!$A$4:$H$4,1)),"")</f>
        <v/>
      </c>
      <c r="BM20" s="38" t="b">
        <f t="shared" si="11"/>
        <v>1</v>
      </c>
    </row>
    <row r="21" spans="1:65">
      <c r="A21" s="30"/>
      <c r="B21" s="30"/>
      <c r="C21" s="30"/>
      <c r="D21" s="30"/>
      <c r="E21" s="65" t="s">
        <v>43</v>
      </c>
      <c r="F21" s="48" t="str">
        <f>IF(ISBLANK(D21),"",IF(E21="ja",[2]Übersicht!$C$7,"keine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44</v>
      </c>
      <c r="W21" s="101"/>
      <c r="Y21" s="32">
        <f t="shared" si="0"/>
        <v>0</v>
      </c>
      <c r="Z21" s="32">
        <f t="shared" si="1"/>
        <v>0</v>
      </c>
      <c r="AA21" s="43" t="str">
        <f t="shared" si="2"/>
        <v/>
      </c>
      <c r="AB21" s="43" t="e" vm="6">
        <f t="shared" si="3"/>
        <v>#VALUE!</v>
      </c>
      <c r="AC21" s="32">
        <f t="shared" si="4"/>
        <v>0</v>
      </c>
      <c r="AD21" s="32">
        <f t="shared" si="5"/>
        <v>0</v>
      </c>
      <c r="AE21" s="33" t="s">
        <v>143</v>
      </c>
      <c r="AF21" s="32" t="str">
        <f t="shared" si="6"/>
        <v/>
      </c>
      <c r="AG21" s="32">
        <f t="shared" si="7"/>
        <v>0</v>
      </c>
      <c r="AH21" s="32" t="e">
        <f t="shared" si="12"/>
        <v>#VALUE!</v>
      </c>
      <c r="AI21" s="32">
        <f t="shared" si="13"/>
        <v>0</v>
      </c>
      <c r="AJ21" s="32"/>
      <c r="AK21" s="32"/>
      <c r="AL21" s="32"/>
      <c r="AM21" s="32"/>
      <c r="AN21" s="32">
        <v>4</v>
      </c>
      <c r="AO21" s="32">
        <v>2</v>
      </c>
      <c r="AP21" s="32">
        <v>0</v>
      </c>
      <c r="AQ21" s="32">
        <f t="shared" si="14"/>
        <v>0</v>
      </c>
      <c r="AR21" s="32">
        <f t="shared" si="15"/>
        <v>0</v>
      </c>
      <c r="AS21" s="32">
        <f t="shared" si="8"/>
        <v>0</v>
      </c>
      <c r="AT21" s="32">
        <f t="shared" si="9"/>
        <v>0</v>
      </c>
      <c r="AU21" s="32" t="str">
        <f t="shared" si="10"/>
        <v>keine</v>
      </c>
      <c r="AV21" s="32"/>
      <c r="AW21" s="32" t="b">
        <f t="shared" si="16"/>
        <v>0</v>
      </c>
      <c r="AX21" s="38"/>
      <c r="AY21" s="38"/>
      <c r="AZ21" s="38"/>
      <c r="BA21" s="38"/>
      <c r="BB21" s="38"/>
      <c r="BC21" s="38"/>
      <c r="BD21" s="38"/>
      <c r="BE21" s="38" t="str">
        <f t="shared" si="17"/>
        <v/>
      </c>
      <c r="BF21" s="38"/>
      <c r="BG21" s="38"/>
      <c r="BH21" s="38"/>
      <c r="BI21" s="38"/>
      <c r="BJ21" s="38" t="str">
        <f>IFERROR(INDEX(Preisfaktoren!$B$22:$C$44,MATCH(D21,Preisfaktoren!$B$22:$B$44,0),2),"")</f>
        <v/>
      </c>
      <c r="BK21" s="38" t="str">
        <f>IFERROR(INDEX(Preisfaktoren!$B$22:$F$44,MATCH(D21,Preisfaktoren!$B$22:$B$44,0),5),"")</f>
        <v/>
      </c>
      <c r="BL21" s="38" t="str">
        <f>IFERROR(INDEX(Biegeabzug!$A$4:$H$21,MATCH($BK21,Biegeabzug!$A$4:$A$21,0),MATCH($AI21,Biegeabzug!$A$4:$H$4,1)),"")</f>
        <v/>
      </c>
      <c r="BM21" s="38" t="b">
        <f t="shared" si="11"/>
        <v>1</v>
      </c>
    </row>
    <row r="22" spans="1:65">
      <c r="A22" s="30"/>
      <c r="B22" s="30"/>
      <c r="C22" s="30"/>
      <c r="D22" s="30"/>
      <c r="E22" s="65" t="s">
        <v>43</v>
      </c>
      <c r="F22" s="48" t="str">
        <f>IF(ISBLANK(D22),"",IF(E22="ja",[2]Übersicht!$C$7,"keine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44</v>
      </c>
      <c r="W22" s="101"/>
      <c r="Y22" s="32">
        <f t="shared" si="0"/>
        <v>0</v>
      </c>
      <c r="Z22" s="32">
        <f t="shared" si="1"/>
        <v>0</v>
      </c>
      <c r="AA22" s="43" t="str">
        <f t="shared" si="2"/>
        <v/>
      </c>
      <c r="AB22" s="43" t="e" vm="6">
        <f t="shared" si="3"/>
        <v>#VALUE!</v>
      </c>
      <c r="AC22" s="32">
        <f t="shared" si="4"/>
        <v>0</v>
      </c>
      <c r="AD22" s="32">
        <f t="shared" si="5"/>
        <v>0</v>
      </c>
      <c r="AE22" s="33" t="s">
        <v>143</v>
      </c>
      <c r="AF22" s="32" t="str">
        <f t="shared" si="6"/>
        <v/>
      </c>
      <c r="AG22" s="32">
        <f t="shared" si="7"/>
        <v>0</v>
      </c>
      <c r="AH22" s="32" t="e">
        <f t="shared" si="12"/>
        <v>#VALUE!</v>
      </c>
      <c r="AI22" s="32">
        <f t="shared" si="13"/>
        <v>0</v>
      </c>
      <c r="AJ22" s="32"/>
      <c r="AK22" s="32"/>
      <c r="AL22" s="32"/>
      <c r="AM22" s="32"/>
      <c r="AN22" s="32">
        <v>4</v>
      </c>
      <c r="AO22" s="32">
        <v>2</v>
      </c>
      <c r="AP22" s="32">
        <v>0</v>
      </c>
      <c r="AQ22" s="32">
        <f t="shared" si="14"/>
        <v>0</v>
      </c>
      <c r="AR22" s="32">
        <f t="shared" si="15"/>
        <v>0</v>
      </c>
      <c r="AS22" s="32">
        <f t="shared" si="8"/>
        <v>0</v>
      </c>
      <c r="AT22" s="32">
        <f t="shared" si="9"/>
        <v>0</v>
      </c>
      <c r="AU22" s="32" t="str">
        <f t="shared" si="10"/>
        <v>keine</v>
      </c>
      <c r="AV22" s="32"/>
      <c r="AW22" s="32" t="b">
        <f t="shared" si="16"/>
        <v>0</v>
      </c>
      <c r="AX22" s="38"/>
      <c r="AY22" s="38"/>
      <c r="AZ22" s="38"/>
      <c r="BA22" s="38"/>
      <c r="BB22" s="38"/>
      <c r="BC22" s="38"/>
      <c r="BD22" s="38"/>
      <c r="BE22" s="38" t="str">
        <f t="shared" si="17"/>
        <v/>
      </c>
      <c r="BF22" s="38"/>
      <c r="BG22" s="38"/>
      <c r="BH22" s="38"/>
      <c r="BI22" s="38"/>
      <c r="BJ22" s="38" t="str">
        <f>IFERROR(INDEX(Preisfaktoren!$B$22:$C$44,MATCH(D22,Preisfaktoren!$B$22:$B$44,0),2),"")</f>
        <v/>
      </c>
      <c r="BK22" s="38" t="str">
        <f>IFERROR(INDEX(Preisfaktoren!$B$22:$F$44,MATCH(D22,Preisfaktoren!$B$22:$B$44,0),5),"")</f>
        <v/>
      </c>
      <c r="BL22" s="38" t="str">
        <f>IFERROR(INDEX(Biegeabzug!$A$4:$H$21,MATCH($BK22,Biegeabzug!$A$4:$A$21,0),MATCH($AI22,Biegeabzug!$A$4:$H$4,1)),"")</f>
        <v/>
      </c>
      <c r="BM22" s="38" t="b">
        <f t="shared" si="11"/>
        <v>1</v>
      </c>
    </row>
    <row r="23" spans="1:65">
      <c r="A23" s="30"/>
      <c r="B23" s="30"/>
      <c r="C23" s="30"/>
      <c r="D23" s="30"/>
      <c r="E23" s="65" t="s">
        <v>43</v>
      </c>
      <c r="F23" s="48" t="str">
        <f>IF(ISBLANK(D23),"",IF(E23="ja",[2]Übersicht!$C$7,"keine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44</v>
      </c>
      <c r="W23" s="101"/>
      <c r="Y23" s="32">
        <f t="shared" si="0"/>
        <v>0</v>
      </c>
      <c r="Z23" s="32">
        <f t="shared" si="1"/>
        <v>0</v>
      </c>
      <c r="AA23" s="43" t="str">
        <f t="shared" si="2"/>
        <v/>
      </c>
      <c r="AB23" s="43" t="e" vm="6">
        <f t="shared" si="3"/>
        <v>#VALUE!</v>
      </c>
      <c r="AC23" s="32">
        <f t="shared" si="4"/>
        <v>0</v>
      </c>
      <c r="AD23" s="32">
        <f t="shared" si="5"/>
        <v>0</v>
      </c>
      <c r="AE23" s="33" t="s">
        <v>143</v>
      </c>
      <c r="AF23" s="32" t="str">
        <f t="shared" si="6"/>
        <v/>
      </c>
      <c r="AG23" s="32">
        <f t="shared" si="7"/>
        <v>0</v>
      </c>
      <c r="AH23" s="32" t="e">
        <f t="shared" si="12"/>
        <v>#VALUE!</v>
      </c>
      <c r="AI23" s="32">
        <f t="shared" si="13"/>
        <v>0</v>
      </c>
      <c r="AJ23" s="32"/>
      <c r="AK23" s="32"/>
      <c r="AL23" s="32"/>
      <c r="AM23" s="32"/>
      <c r="AN23" s="32">
        <v>4</v>
      </c>
      <c r="AO23" s="32">
        <v>2</v>
      </c>
      <c r="AP23" s="32">
        <v>0</v>
      </c>
      <c r="AQ23" s="32">
        <f t="shared" si="14"/>
        <v>0</v>
      </c>
      <c r="AR23" s="32">
        <f t="shared" si="15"/>
        <v>0</v>
      </c>
      <c r="AS23" s="32">
        <f t="shared" si="8"/>
        <v>0</v>
      </c>
      <c r="AT23" s="32">
        <f t="shared" si="9"/>
        <v>0</v>
      </c>
      <c r="AU23" s="32" t="str">
        <f t="shared" si="10"/>
        <v>keine</v>
      </c>
      <c r="AV23" s="32"/>
      <c r="AW23" s="32" t="b">
        <f t="shared" si="16"/>
        <v>0</v>
      </c>
      <c r="AX23" s="38"/>
      <c r="AY23" s="38"/>
      <c r="AZ23" s="38"/>
      <c r="BA23" s="38"/>
      <c r="BB23" s="38"/>
      <c r="BC23" s="38"/>
      <c r="BD23" s="38"/>
      <c r="BE23" s="38" t="str">
        <f t="shared" si="17"/>
        <v/>
      </c>
      <c r="BF23" s="38"/>
      <c r="BG23" s="38"/>
      <c r="BH23" s="38"/>
      <c r="BI23" s="38"/>
      <c r="BJ23" s="38" t="str">
        <f>IFERROR(INDEX(Preisfaktoren!$B$22:$C$44,MATCH(D23,Preisfaktoren!$B$22:$B$44,0),2),"")</f>
        <v/>
      </c>
      <c r="BK23" s="38" t="str">
        <f>IFERROR(INDEX(Preisfaktoren!$B$22:$F$44,MATCH(D23,Preisfaktoren!$B$22:$B$44,0),5),"")</f>
        <v/>
      </c>
      <c r="BL23" s="38" t="str">
        <f>IFERROR(INDEX(Biegeabzug!$A$4:$H$21,MATCH($BK23,Biegeabzug!$A$4:$A$21,0),MATCH($AI23,Biegeabzug!$A$4:$H$4,1)),"")</f>
        <v/>
      </c>
      <c r="BM23" s="38" t="b">
        <f t="shared" si="11"/>
        <v>1</v>
      </c>
    </row>
    <row r="24" spans="1:65">
      <c r="A24" s="30"/>
      <c r="B24" s="30"/>
      <c r="C24" s="30"/>
      <c r="D24" s="30"/>
      <c r="E24" s="65" t="s">
        <v>43</v>
      </c>
      <c r="F24" s="48" t="str">
        <f>IF(ISBLANK(D24),"",IF(E24="ja",[2]Übersicht!$C$7,"keine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44</v>
      </c>
      <c r="W24" s="101"/>
      <c r="Y24" s="32">
        <f t="shared" si="0"/>
        <v>0</v>
      </c>
      <c r="Z24" s="32">
        <f t="shared" si="1"/>
        <v>0</v>
      </c>
      <c r="AA24" s="43" t="str">
        <f t="shared" si="2"/>
        <v/>
      </c>
      <c r="AB24" s="43" t="e" vm="6">
        <f t="shared" si="3"/>
        <v>#VALUE!</v>
      </c>
      <c r="AC24" s="32">
        <f t="shared" si="4"/>
        <v>0</v>
      </c>
      <c r="AD24" s="32">
        <f t="shared" si="5"/>
        <v>0</v>
      </c>
      <c r="AE24" s="33" t="s">
        <v>143</v>
      </c>
      <c r="AF24" s="32" t="str">
        <f t="shared" si="6"/>
        <v/>
      </c>
      <c r="AG24" s="32">
        <f t="shared" si="7"/>
        <v>0</v>
      </c>
      <c r="AH24" s="32" t="e">
        <f t="shared" si="12"/>
        <v>#VALUE!</v>
      </c>
      <c r="AI24" s="32">
        <f t="shared" si="13"/>
        <v>0</v>
      </c>
      <c r="AJ24" s="32"/>
      <c r="AK24" s="32"/>
      <c r="AL24" s="32"/>
      <c r="AM24" s="32"/>
      <c r="AN24" s="32">
        <v>4</v>
      </c>
      <c r="AO24" s="32">
        <v>2</v>
      </c>
      <c r="AP24" s="32">
        <v>0</v>
      </c>
      <c r="AQ24" s="32">
        <f t="shared" si="14"/>
        <v>0</v>
      </c>
      <c r="AR24" s="32">
        <f t="shared" si="15"/>
        <v>0</v>
      </c>
      <c r="AS24" s="32">
        <f t="shared" si="8"/>
        <v>0</v>
      </c>
      <c r="AT24" s="32">
        <f t="shared" si="9"/>
        <v>0</v>
      </c>
      <c r="AU24" s="32" t="str">
        <f t="shared" si="10"/>
        <v>keine</v>
      </c>
      <c r="AV24" s="32"/>
      <c r="AW24" s="32" t="b">
        <f t="shared" si="16"/>
        <v>0</v>
      </c>
      <c r="AX24" s="38"/>
      <c r="AY24" s="38"/>
      <c r="AZ24" s="38"/>
      <c r="BA24" s="38"/>
      <c r="BB24" s="38"/>
      <c r="BC24" s="38"/>
      <c r="BD24" s="38"/>
      <c r="BE24" s="38" t="str">
        <f t="shared" si="17"/>
        <v/>
      </c>
      <c r="BF24" s="38"/>
      <c r="BG24" s="38"/>
      <c r="BH24" s="38"/>
      <c r="BI24" s="38"/>
      <c r="BJ24" s="38" t="str">
        <f>IFERROR(INDEX(Preisfaktoren!$B$22:$C$44,MATCH(D24,Preisfaktoren!$B$22:$B$44,0),2),"")</f>
        <v/>
      </c>
      <c r="BK24" s="38" t="str">
        <f>IFERROR(INDEX(Preisfaktoren!$B$22:$F$44,MATCH(D24,Preisfaktoren!$B$22:$B$44,0),5),"")</f>
        <v/>
      </c>
      <c r="BL24" s="38" t="str">
        <f>IFERROR(INDEX(Biegeabzug!$A$4:$H$21,MATCH($BK24,Biegeabzug!$A$4:$A$21,0),MATCH($AI24,Biegeabzug!$A$4:$H$4,1)),"")</f>
        <v/>
      </c>
      <c r="BM24" s="38" t="b">
        <f t="shared" si="11"/>
        <v>1</v>
      </c>
    </row>
    <row r="25" spans="1:65">
      <c r="A25" s="30"/>
      <c r="B25" s="30"/>
      <c r="C25" s="30"/>
      <c r="D25" s="30"/>
      <c r="E25" s="65" t="s">
        <v>43</v>
      </c>
      <c r="F25" s="48" t="str">
        <f>IF(ISBLANK(D25),"",IF(E25="ja",[2]Übersicht!$C$7,"keine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44</v>
      </c>
      <c r="W25" s="101"/>
      <c r="Y25" s="32">
        <f t="shared" si="0"/>
        <v>0</v>
      </c>
      <c r="Z25" s="32">
        <f t="shared" si="1"/>
        <v>0</v>
      </c>
      <c r="AA25" s="43" t="str">
        <f t="shared" si="2"/>
        <v/>
      </c>
      <c r="AB25" s="43" t="e" vm="6">
        <f t="shared" si="3"/>
        <v>#VALUE!</v>
      </c>
      <c r="AC25" s="32">
        <f t="shared" si="4"/>
        <v>0</v>
      </c>
      <c r="AD25" s="32">
        <f t="shared" si="5"/>
        <v>0</v>
      </c>
      <c r="AE25" s="33" t="s">
        <v>143</v>
      </c>
      <c r="AF25" s="32" t="str">
        <f t="shared" si="6"/>
        <v/>
      </c>
      <c r="AG25" s="32">
        <f t="shared" si="7"/>
        <v>0</v>
      </c>
      <c r="AH25" s="32" t="e">
        <f t="shared" si="12"/>
        <v>#VALUE!</v>
      </c>
      <c r="AI25" s="32">
        <f t="shared" si="13"/>
        <v>0</v>
      </c>
      <c r="AJ25" s="32"/>
      <c r="AK25" s="32"/>
      <c r="AL25" s="32"/>
      <c r="AM25" s="32"/>
      <c r="AN25" s="32">
        <v>4</v>
      </c>
      <c r="AO25" s="32">
        <v>2</v>
      </c>
      <c r="AP25" s="32">
        <v>0</v>
      </c>
      <c r="AQ25" s="32">
        <f t="shared" si="14"/>
        <v>0</v>
      </c>
      <c r="AR25" s="32">
        <f t="shared" si="15"/>
        <v>0</v>
      </c>
      <c r="AS25" s="32">
        <f t="shared" si="8"/>
        <v>0</v>
      </c>
      <c r="AT25" s="32">
        <f t="shared" si="9"/>
        <v>0</v>
      </c>
      <c r="AU25" s="32" t="str">
        <f t="shared" si="10"/>
        <v>keine</v>
      </c>
      <c r="AV25" s="32"/>
      <c r="AW25" s="32" t="b">
        <f t="shared" si="16"/>
        <v>0</v>
      </c>
      <c r="AX25" s="38"/>
      <c r="AY25" s="38"/>
      <c r="AZ25" s="38"/>
      <c r="BA25" s="38"/>
      <c r="BB25" s="38"/>
      <c r="BC25" s="38"/>
      <c r="BD25" s="38"/>
      <c r="BE25" s="38" t="str">
        <f t="shared" si="17"/>
        <v/>
      </c>
      <c r="BF25" s="38"/>
      <c r="BG25" s="38"/>
      <c r="BH25" s="38"/>
      <c r="BI25" s="38"/>
      <c r="BJ25" s="38" t="str">
        <f>IFERROR(INDEX(Preisfaktoren!$B$22:$C$44,MATCH(D25,Preisfaktoren!$B$22:$B$44,0),2),"")</f>
        <v/>
      </c>
      <c r="BK25" s="38" t="str">
        <f>IFERROR(INDEX(Preisfaktoren!$B$22:$F$44,MATCH(D25,Preisfaktoren!$B$22:$B$44,0),5),"")</f>
        <v/>
      </c>
      <c r="BL25" s="38" t="str">
        <f>IFERROR(INDEX(Biegeabzug!$A$4:$H$21,MATCH($BK25,Biegeabzug!$A$4:$A$21,0),MATCH($AI25,Biegeabzug!$A$4:$H$4,1)),"")</f>
        <v/>
      </c>
      <c r="BM25" s="38" t="b">
        <f t="shared" si="11"/>
        <v>1</v>
      </c>
    </row>
  </sheetData>
  <sheetProtection sheet="1" objects="1" scenarios="1"/>
  <mergeCells count="3">
    <mergeCell ref="C2:D2"/>
    <mergeCell ref="A3:D3"/>
    <mergeCell ref="R4:T4"/>
  </mergeCells>
  <conditionalFormatting sqref="V6:V25">
    <cfRule type="expression" dxfId="15" priority="1">
      <formula>NOT($BM6)</formula>
    </cfRule>
  </conditionalFormatting>
  <conditionalFormatting sqref="AE6:AE25">
    <cfRule type="expression" dxfId="14" priority="2">
      <formula>AD6&lt;&gt;#REF!</formula>
    </cfRule>
  </conditionalFormatting>
  <dataValidations count="8">
    <dataValidation allowBlank="1" showErrorMessage="1" errorTitle="Materialstärke zu klein" error="Für Bolzen muss das Material mindestens 2mm stark sein, sonst sieht man Abdrücke auf der Gegenseite." sqref="BM6:BM25" xr:uid="{A7896201-E41F-4A1C-BB2D-4B750646EC64}"/>
    <dataValidation allowBlank="1" sqref="F6:F25" xr:uid="{09D75A97-382B-4904-8127-98D05C71F88D}"/>
    <dataValidation type="list" allowBlank="1" showInputMessage="1" showErrorMessage="1" sqref="AE6:AE25" xr:uid="{5323E5A4-1A87-467A-AA4C-1EC930A76948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9F74CAD1-88C8-483C-9D81-DD91B7627BEF}">
      <formula1>"Ja,Nein"</formula1>
    </dataValidation>
    <dataValidation type="list" allowBlank="1" showInputMessage="1" showErrorMessage="1" sqref="D6:D25" xr:uid="{6150B07E-A8A8-4F13-AE24-EE00BAAF9C23}">
      <formula1>MaterialArten</formula1>
    </dataValidation>
    <dataValidation type="custom" allowBlank="1" showInputMessage="1" showErrorMessage="1" errorTitle="Winkel W01 weicht ab" error="Der Winkel W01 muss 90 bis 180° betragen." sqref="M6:M25" xr:uid="{E0A20A11-1F29-499D-9408-800BE06C35B5}">
      <formula1>BE6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B83E1646-729D-44C6-88B2-D191D6B99FEF}"/>
    <dataValidation type="list" allowBlank="1" sqref="E6:E25" xr:uid="{9379DEF1-7DDE-4A76-B531-885723279D19}">
      <formula1>"ja,nein"</formula1>
    </dataValidation>
  </dataValidations>
  <hyperlinks>
    <hyperlink ref="F1" location="'Sélection du type'!A1" display="zurück zu Typenauswahl" xr:uid="{E85C2F7F-E416-4F1D-83CE-DB38A3EFF7E4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4A6E0-BC27-4BFB-9AEA-3C8B4DECA96C}">
  <dimension ref="A1:BN25"/>
  <sheetViews>
    <sheetView topLeftCell="A13" zoomScaleNormal="100" workbookViewId="0">
      <selection activeCell="A6" sqref="A6"/>
    </sheetView>
  </sheetViews>
  <sheetFormatPr baseColWidth="10" defaultColWidth="11.3828125" defaultRowHeight="12.45" outlineLevelCol="1"/>
  <cols>
    <col min="1" max="1" width="14.3046875" customWidth="1"/>
    <col min="2" max="2" width="11.3046875" customWidth="1"/>
    <col min="3" max="3" width="22.53515625" customWidth="1"/>
    <col min="4" max="4" width="26.53515625" bestFit="1" customWidth="1"/>
    <col min="5" max="5" width="20.15234375" bestFit="1" customWidth="1"/>
    <col min="6" max="6" width="38.69140625" customWidth="1"/>
    <col min="10" max="17" width="11.3828125" hidden="1" customWidth="1"/>
    <col min="18" max="20" width="11.3828125" customWidth="1"/>
    <col min="21" max="21" width="11.3828125" hidden="1" customWidth="1"/>
    <col min="22" max="22" width="11.3828125" customWidth="1"/>
    <col min="23" max="23" width="31.3828125" customWidth="1"/>
    <col min="25" max="62" width="11.3828125" hidden="1" customWidth="1" outlineLevel="1"/>
    <col min="63" max="63" width="14.3046875" hidden="1" customWidth="1" outlineLevel="1"/>
    <col min="64" max="64" width="11.84375" hidden="1" customWidth="1" outlineLevel="1"/>
    <col min="65" max="65" width="11.3828125" hidden="1" customWidth="1" outlineLevel="1"/>
    <col min="66" max="66" width="11.3828125" collapsed="1"/>
  </cols>
  <sheetData>
    <row r="1" spans="1:65" ht="15.45">
      <c r="A1" s="31" t="s">
        <v>75</v>
      </c>
      <c r="B1" s="31"/>
      <c r="C1" s="31"/>
      <c r="D1" s="31"/>
      <c r="F1" s="47" t="s">
        <v>29</v>
      </c>
      <c r="W1" s="31"/>
    </row>
    <row r="2" spans="1:65" ht="119.25" customHeight="1">
      <c r="A2" s="34" t="s">
        <v>30</v>
      </c>
      <c r="C2" s="157" t="s">
        <v>76</v>
      </c>
      <c r="D2" s="157"/>
      <c r="F2" s="57"/>
      <c r="W2" s="102"/>
    </row>
    <row r="3" spans="1:65" ht="211.5" customHeight="1">
      <c r="A3" s="156" t="e" vm="36">
        <f>INDEX(Bilder,MATCH(A1,Blechbezeichnung,0),3)</f>
        <v>#VALUE!</v>
      </c>
      <c r="B3" s="156"/>
      <c r="C3" s="156"/>
      <c r="D3" s="156"/>
      <c r="F3" s="49" t="e" vm="16">
        <f>INDEX(Bilder,MATCH(A1,Blechbezeichnung,0),2)</f>
        <v>#VALUE!</v>
      </c>
    </row>
    <row r="4" spans="1:65" ht="19.5" customHeight="1">
      <c r="A4" s="98"/>
      <c r="B4" s="98"/>
      <c r="C4" s="98"/>
      <c r="D4" s="98"/>
      <c r="E4" s="49"/>
      <c r="F4" s="49"/>
      <c r="R4" s="159" t="s">
        <v>32</v>
      </c>
      <c r="S4" s="159"/>
      <c r="T4" s="159"/>
    </row>
    <row r="5" spans="1:65" ht="74.599999999999994">
      <c r="A5" s="37" t="s">
        <v>13</v>
      </c>
      <c r="B5" s="38" t="s">
        <v>14</v>
      </c>
      <c r="C5" s="38" t="s">
        <v>33</v>
      </c>
      <c r="D5" s="38" t="s">
        <v>18</v>
      </c>
      <c r="E5" s="38" t="s">
        <v>34</v>
      </c>
      <c r="F5" s="38" t="s">
        <v>35</v>
      </c>
      <c r="G5" s="38" t="s">
        <v>36</v>
      </c>
      <c r="H5" s="38" t="s">
        <v>55</v>
      </c>
      <c r="I5" s="38" t="s">
        <v>56</v>
      </c>
      <c r="J5" s="38" t="s">
        <v>156</v>
      </c>
      <c r="K5" s="38" t="s">
        <v>97</v>
      </c>
      <c r="L5" s="38" t="s">
        <v>98</v>
      </c>
      <c r="M5" s="38" t="s">
        <v>115</v>
      </c>
      <c r="N5" s="38" t="s">
        <v>99</v>
      </c>
      <c r="O5" s="38" t="s">
        <v>100</v>
      </c>
      <c r="P5" s="38" t="s">
        <v>101</v>
      </c>
      <c r="Q5" s="38" t="s">
        <v>102</v>
      </c>
      <c r="R5" s="37" t="s">
        <v>50</v>
      </c>
      <c r="S5" s="37" t="s">
        <v>51</v>
      </c>
      <c r="T5" s="37" t="s">
        <v>52</v>
      </c>
      <c r="U5" s="37" t="s">
        <v>103</v>
      </c>
      <c r="V5" s="37" t="s">
        <v>41</v>
      </c>
      <c r="W5" s="37" t="s">
        <v>42</v>
      </c>
      <c r="X5" s="29"/>
      <c r="Y5" s="37" t="s">
        <v>105</v>
      </c>
      <c r="Z5" s="37" t="s">
        <v>106</v>
      </c>
      <c r="AA5" s="37" t="s">
        <v>107</v>
      </c>
      <c r="AB5" s="37" t="s">
        <v>108</v>
      </c>
      <c r="AC5" s="37" t="s">
        <v>109</v>
      </c>
      <c r="AD5" s="37" t="s">
        <v>110</v>
      </c>
      <c r="AE5" s="37" t="s">
        <v>111</v>
      </c>
      <c r="AF5" s="37" t="s">
        <v>112</v>
      </c>
      <c r="AG5" s="37" t="s">
        <v>113</v>
      </c>
      <c r="AH5" s="37" t="s">
        <v>114</v>
      </c>
      <c r="AI5" s="37" t="s">
        <v>115</v>
      </c>
      <c r="AJ5" s="37" t="s">
        <v>99</v>
      </c>
      <c r="AK5" s="37" t="s">
        <v>100</v>
      </c>
      <c r="AL5" s="37" t="s">
        <v>101</v>
      </c>
      <c r="AM5" s="37" t="s">
        <v>102</v>
      </c>
      <c r="AN5" s="37" t="s">
        <v>116</v>
      </c>
      <c r="AO5" s="37" t="s">
        <v>117</v>
      </c>
      <c r="AP5" s="37" t="s">
        <v>118</v>
      </c>
      <c r="AQ5" s="37" t="s">
        <v>119</v>
      </c>
      <c r="AR5" s="37" t="s">
        <v>120</v>
      </c>
      <c r="AS5" s="37" t="s">
        <v>121</v>
      </c>
      <c r="AT5" s="37" t="s">
        <v>122</v>
      </c>
      <c r="AU5" s="37" t="s">
        <v>123</v>
      </c>
      <c r="AV5" s="37" t="s">
        <v>103</v>
      </c>
      <c r="AW5" s="37" t="s">
        <v>124</v>
      </c>
      <c r="AX5" s="37" t="s">
        <v>125</v>
      </c>
      <c r="AY5" s="37" t="s">
        <v>126</v>
      </c>
      <c r="AZ5" s="37" t="s">
        <v>144</v>
      </c>
      <c r="BA5" s="37" t="s">
        <v>145</v>
      </c>
      <c r="BB5" s="37" t="s">
        <v>146</v>
      </c>
      <c r="BC5" s="37" t="s">
        <v>130</v>
      </c>
      <c r="BD5" s="37" t="s">
        <v>131</v>
      </c>
      <c r="BE5" s="37" t="s">
        <v>147</v>
      </c>
      <c r="BF5" s="37" t="s">
        <v>133</v>
      </c>
      <c r="BG5" s="37" t="s">
        <v>134</v>
      </c>
      <c r="BH5" s="37" t="s">
        <v>135</v>
      </c>
      <c r="BI5" s="37" t="s">
        <v>136</v>
      </c>
      <c r="BJ5" s="37" t="s">
        <v>137</v>
      </c>
      <c r="BK5" s="37" t="s">
        <v>138</v>
      </c>
      <c r="BL5" s="37" t="s">
        <v>204</v>
      </c>
      <c r="BM5" s="37" t="s">
        <v>141</v>
      </c>
    </row>
    <row r="6" spans="1:65">
      <c r="A6" s="30"/>
      <c r="B6" s="30"/>
      <c r="C6" s="30"/>
      <c r="D6" s="30"/>
      <c r="E6" s="65" t="s">
        <v>43</v>
      </c>
      <c r="F6" s="48" t="str">
        <f>IF(ISBLANK(D6),"",IF(E6="ja",[2]Übersicht!$C$7,"keine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44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 t="shared" ref="AA6:AA25" si="2">IF(B6&gt;0,$A$1,"")</f>
        <v/>
      </c>
      <c r="AB6" s="43" t="e" vm="16">
        <f t="shared" ref="AB6:AB25" si="3">INDEX(Bilder,MATCH($A$1,Blechbezeichnung,0),2)</f>
        <v>#VALUE!</v>
      </c>
      <c r="AC6" s="32">
        <f t="shared" ref="AC6:AC25" si="4">C6</f>
        <v>0</v>
      </c>
      <c r="AD6" s="32">
        <f t="shared" ref="AD6:AD25" si="5">D6</f>
        <v>0</v>
      </c>
      <c r="AE6" s="33" t="s">
        <v>143</v>
      </c>
      <c r="AF6" s="32" t="str">
        <f t="shared" ref="AF6:AF25" si="6">F6</f>
        <v/>
      </c>
      <c r="AG6" s="32">
        <f t="shared" ref="AG6:AG25" si="7">G6</f>
        <v>0</v>
      </c>
      <c r="AH6" s="32" t="e">
        <f>H6+6.5+I6-2*BL6</f>
        <v>#VALUE!</v>
      </c>
      <c r="AI6" s="32">
        <v>135</v>
      </c>
      <c r="AJ6" s="32"/>
      <c r="AK6" s="32"/>
      <c r="AL6" s="32"/>
      <c r="AM6" s="32"/>
      <c r="AN6" s="32">
        <v>4</v>
      </c>
      <c r="AO6" s="32">
        <v>2</v>
      </c>
      <c r="AP6" s="32">
        <v>0</v>
      </c>
      <c r="AQ6" s="32">
        <f>IF(V6="Ja",IF(G6&lt;2000,2,ROUNDUP((G6-2*G6/4)/900+1,0)),0)</f>
        <v>0</v>
      </c>
      <c r="AR6" s="32">
        <f>IF(V6="Nein",IF(IFERROR(SEARCH("eloxiert",D6),0)=0,IF(G6&lt;=2000,2,ROUNDUP((G6-2*G6/4)/900+1,0)),0),0)+T6</f>
        <v>0</v>
      </c>
      <c r="AS6" s="32">
        <f t="shared" ref="AS6:AS25" si="8">R6</f>
        <v>0</v>
      </c>
      <c r="AT6" s="32">
        <f t="shared" ref="AT6:AT25" si="9">S6</f>
        <v>0</v>
      </c>
      <c r="AU6" s="32" t="str">
        <f t="shared" ref="AU6:AU25" si="10">IF(ISBLANK(W6),"keine",W6)</f>
        <v>keine</v>
      </c>
      <c r="AV6" s="32"/>
      <c r="AW6" s="32" t="b">
        <f>IF(AND(COUNTBLANK(A6:G6)=0,COUNTBLANK(H6:I6)=0),TRUE(),FALSE())</f>
        <v>0</v>
      </c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IFERROR(INDEX(Preisfaktoren!$B$22:$C$44,MATCH(D6,Preisfaktoren!$B$22:$B$44,0),2),"")</f>
        <v/>
      </c>
      <c r="BK6" s="38" t="str">
        <f>IFERROR(INDEX(Preisfaktoren!$B$22:$F$44,MATCH(D6,Preisfaktoren!$B$22:$B$44,0),5),"")</f>
        <v/>
      </c>
      <c r="BL6" s="38" t="str">
        <f>IFERROR(INDEX(Biegeabzug!$A$4:$H$21,MATCH($BK6,Biegeabzug!$A$4:$A$21,0),MATCH(135,Biegeabzug!$A$4:$H$4,1)),"")</f>
        <v/>
      </c>
      <c r="BM6" s="38" t="b">
        <f>IF(V6="Nein","",IF(AND(V6="Ja",BJ6&lt;2),FALSE(),TRUE()))</f>
        <v>1</v>
      </c>
    </row>
    <row r="7" spans="1:65">
      <c r="A7" s="30"/>
      <c r="B7" s="30"/>
      <c r="C7" s="30"/>
      <c r="D7" s="30"/>
      <c r="E7" s="65" t="s">
        <v>43</v>
      </c>
      <c r="F7" s="48" t="str">
        <f>IF(ISBLANK(D7),"",IF(E7="ja",[2]Übersicht!$C$7,"keine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44</v>
      </c>
      <c r="W7" s="101"/>
      <c r="Y7" s="32">
        <f t="shared" si="0"/>
        <v>0</v>
      </c>
      <c r="Z7" s="32">
        <f t="shared" si="1"/>
        <v>0</v>
      </c>
      <c r="AA7" s="43" t="str">
        <f t="shared" si="2"/>
        <v/>
      </c>
      <c r="AB7" s="43" t="e" vm="16">
        <f t="shared" si="3"/>
        <v>#VALUE!</v>
      </c>
      <c r="AC7" s="32">
        <f t="shared" si="4"/>
        <v>0</v>
      </c>
      <c r="AD7" s="32">
        <f t="shared" si="5"/>
        <v>0</v>
      </c>
      <c r="AE7" s="33" t="s">
        <v>143</v>
      </c>
      <c r="AF7" s="32" t="str">
        <f t="shared" si="6"/>
        <v/>
      </c>
      <c r="AG7" s="32">
        <f t="shared" si="7"/>
        <v>0</v>
      </c>
      <c r="AH7" s="32" t="e">
        <f t="shared" ref="AH7:AH25" si="11">H7+6.5+I7-2*BL7</f>
        <v>#VALUE!</v>
      </c>
      <c r="AI7" s="32">
        <v>135</v>
      </c>
      <c r="AJ7" s="32"/>
      <c r="AK7" s="32"/>
      <c r="AL7" s="32"/>
      <c r="AM7" s="32"/>
      <c r="AN7" s="32">
        <v>4</v>
      </c>
      <c r="AO7" s="32">
        <v>2</v>
      </c>
      <c r="AP7" s="32">
        <v>0</v>
      </c>
      <c r="AQ7" s="32">
        <f t="shared" ref="AQ7:AQ25" si="12">IF(V7="Ja",IF(G7&lt;2000,2,ROUNDUP((G7-2*G7/4)/900+1,0)),0)</f>
        <v>0</v>
      </c>
      <c r="AR7" s="32">
        <f t="shared" ref="AR7:AR25" si="13">IF(V7="Nein",IF(IFERROR(SEARCH("eloxiert",D7),0)=0,IF(G7&lt;=2000,2,ROUNDUP((G7-2*G7/4)/900+1,0)),0),0)+T7</f>
        <v>0</v>
      </c>
      <c r="AS7" s="32">
        <f t="shared" si="8"/>
        <v>0</v>
      </c>
      <c r="AT7" s="32">
        <f t="shared" si="9"/>
        <v>0</v>
      </c>
      <c r="AU7" s="32" t="str">
        <f t="shared" si="10"/>
        <v>keine</v>
      </c>
      <c r="AV7" s="32"/>
      <c r="AW7" s="32" t="b">
        <f t="shared" ref="AW7:AW25" si="14">IF(AND(COUNTBLANK(A7:G7)=0,COUNTBLANK(H7:I7)=0),TRUE(),FALSE())</f>
        <v>0</v>
      </c>
      <c r="AX7" s="38"/>
      <c r="AY7" s="38"/>
      <c r="AZ7" s="38"/>
      <c r="BA7" s="38"/>
      <c r="BB7" s="38"/>
      <c r="BC7" s="38"/>
      <c r="BD7" s="38"/>
      <c r="BE7" s="38" t="str">
        <f t="shared" ref="BE7:BE25" si="15">IF(ISBLANK(M7),"",IF(OR(M7&lt;90,M7&gt;180),FALSE(),TRUE()))</f>
        <v/>
      </c>
      <c r="BF7" s="38"/>
      <c r="BG7" s="38"/>
      <c r="BH7" s="38"/>
      <c r="BI7" s="38"/>
      <c r="BJ7" s="38" t="str">
        <f>IFERROR(INDEX(Preisfaktoren!$B$22:$C$44,MATCH(D7,Preisfaktoren!$B$22:$B$44,0),2),"")</f>
        <v/>
      </c>
      <c r="BK7" s="38" t="str">
        <f>IFERROR(INDEX(Preisfaktoren!$B$22:$F$44,MATCH(D7,Preisfaktoren!$B$22:$B$44,0),5),"")</f>
        <v/>
      </c>
      <c r="BL7" s="38" t="str">
        <f>IFERROR(INDEX(Biegeabzug!$A$4:$H$21,MATCH($BK7,Biegeabzug!$A$4:$A$21,0),MATCH(135,Biegeabzug!$A$4:$H$4,1)),"")</f>
        <v/>
      </c>
      <c r="BM7" s="38" t="b">
        <f t="shared" ref="BM7:BM25" si="16">IF(V7="Nein","",IF(AND(V7="Ja",BJ7&lt;2),FALSE(),TRUE()))</f>
        <v>1</v>
      </c>
    </row>
    <row r="8" spans="1:65">
      <c r="A8" s="30"/>
      <c r="B8" s="30"/>
      <c r="C8" s="30"/>
      <c r="D8" s="30"/>
      <c r="E8" s="65" t="s">
        <v>43</v>
      </c>
      <c r="F8" s="48" t="str">
        <f>IF(ISBLANK(D8),"",IF(E8="ja",[2]Übersicht!$C$7,"keine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44</v>
      </c>
      <c r="W8" s="101"/>
      <c r="Y8" s="32">
        <f t="shared" si="0"/>
        <v>0</v>
      </c>
      <c r="Z8" s="32">
        <f t="shared" si="1"/>
        <v>0</v>
      </c>
      <c r="AA8" s="43" t="str">
        <f t="shared" si="2"/>
        <v/>
      </c>
      <c r="AB8" s="43" t="e" vm="16">
        <f t="shared" si="3"/>
        <v>#VALUE!</v>
      </c>
      <c r="AC8" s="32">
        <f t="shared" si="4"/>
        <v>0</v>
      </c>
      <c r="AD8" s="32">
        <f t="shared" si="5"/>
        <v>0</v>
      </c>
      <c r="AE8" s="33" t="s">
        <v>143</v>
      </c>
      <c r="AF8" s="32" t="str">
        <f t="shared" si="6"/>
        <v/>
      </c>
      <c r="AG8" s="32">
        <f t="shared" si="7"/>
        <v>0</v>
      </c>
      <c r="AH8" s="32" t="e">
        <f t="shared" si="11"/>
        <v>#VALUE!</v>
      </c>
      <c r="AI8" s="32">
        <v>135</v>
      </c>
      <c r="AJ8" s="32"/>
      <c r="AK8" s="32"/>
      <c r="AL8" s="32"/>
      <c r="AM8" s="32"/>
      <c r="AN8" s="32">
        <v>4</v>
      </c>
      <c r="AO8" s="32">
        <v>2</v>
      </c>
      <c r="AP8" s="32">
        <v>0</v>
      </c>
      <c r="AQ8" s="32">
        <f t="shared" si="12"/>
        <v>0</v>
      </c>
      <c r="AR8" s="32">
        <f t="shared" si="13"/>
        <v>0</v>
      </c>
      <c r="AS8" s="32">
        <f t="shared" si="8"/>
        <v>0</v>
      </c>
      <c r="AT8" s="32">
        <f t="shared" si="9"/>
        <v>0</v>
      </c>
      <c r="AU8" s="32" t="str">
        <f t="shared" si="10"/>
        <v>keine</v>
      </c>
      <c r="AV8" s="32"/>
      <c r="AW8" s="32" t="b">
        <f t="shared" si="14"/>
        <v>0</v>
      </c>
      <c r="AX8" s="38"/>
      <c r="AY8" s="38"/>
      <c r="AZ8" s="38"/>
      <c r="BA8" s="38"/>
      <c r="BB8" s="38"/>
      <c r="BC8" s="38"/>
      <c r="BD8" s="38"/>
      <c r="BE8" s="38" t="str">
        <f t="shared" si="15"/>
        <v/>
      </c>
      <c r="BF8" s="38"/>
      <c r="BG8" s="38"/>
      <c r="BH8" s="38"/>
      <c r="BI8" s="38"/>
      <c r="BJ8" s="38" t="str">
        <f>IFERROR(INDEX(Preisfaktoren!$B$22:$C$44,MATCH(D8,Preisfaktoren!$B$22:$B$44,0),2),"")</f>
        <v/>
      </c>
      <c r="BK8" s="38" t="str">
        <f>IFERROR(INDEX(Preisfaktoren!$B$22:$F$44,MATCH(D8,Preisfaktoren!$B$22:$B$44,0),5),"")</f>
        <v/>
      </c>
      <c r="BL8" s="38" t="str">
        <f>IFERROR(INDEX(Biegeabzug!$A$4:$H$21,MATCH($BK8,Biegeabzug!$A$4:$A$21,0),MATCH(135,Biegeabzug!$A$4:$H$4,1)),"")</f>
        <v/>
      </c>
      <c r="BM8" s="38" t="b">
        <f t="shared" si="16"/>
        <v>1</v>
      </c>
    </row>
    <row r="9" spans="1:65">
      <c r="A9" s="30"/>
      <c r="B9" s="30"/>
      <c r="C9" s="30"/>
      <c r="D9" s="30"/>
      <c r="E9" s="65" t="s">
        <v>43</v>
      </c>
      <c r="F9" s="48" t="str">
        <f>IF(ISBLANK(D9),"",IF(E9="ja",[2]Übersicht!$C$7,"keine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44</v>
      </c>
      <c r="W9" s="101"/>
      <c r="Y9" s="32">
        <f t="shared" si="0"/>
        <v>0</v>
      </c>
      <c r="Z9" s="32">
        <f t="shared" si="1"/>
        <v>0</v>
      </c>
      <c r="AA9" s="43" t="str">
        <f t="shared" si="2"/>
        <v/>
      </c>
      <c r="AB9" s="43" t="e" vm="16">
        <f t="shared" si="3"/>
        <v>#VALUE!</v>
      </c>
      <c r="AC9" s="32">
        <f t="shared" si="4"/>
        <v>0</v>
      </c>
      <c r="AD9" s="32">
        <f t="shared" si="5"/>
        <v>0</v>
      </c>
      <c r="AE9" s="33" t="s">
        <v>143</v>
      </c>
      <c r="AF9" s="32" t="str">
        <f t="shared" si="6"/>
        <v/>
      </c>
      <c r="AG9" s="32">
        <f t="shared" si="7"/>
        <v>0</v>
      </c>
      <c r="AH9" s="32" t="e">
        <f t="shared" si="11"/>
        <v>#VALUE!</v>
      </c>
      <c r="AI9" s="32">
        <v>135</v>
      </c>
      <c r="AJ9" s="32"/>
      <c r="AK9" s="32"/>
      <c r="AL9" s="32"/>
      <c r="AM9" s="32"/>
      <c r="AN9" s="32">
        <v>4</v>
      </c>
      <c r="AO9" s="32">
        <v>2</v>
      </c>
      <c r="AP9" s="32">
        <v>0</v>
      </c>
      <c r="AQ9" s="32">
        <f t="shared" si="12"/>
        <v>0</v>
      </c>
      <c r="AR9" s="32">
        <f t="shared" si="13"/>
        <v>0</v>
      </c>
      <c r="AS9" s="32">
        <f t="shared" si="8"/>
        <v>0</v>
      </c>
      <c r="AT9" s="32">
        <f t="shared" si="9"/>
        <v>0</v>
      </c>
      <c r="AU9" s="32" t="str">
        <f t="shared" si="10"/>
        <v>keine</v>
      </c>
      <c r="AV9" s="32"/>
      <c r="AW9" s="32" t="b">
        <f t="shared" si="14"/>
        <v>0</v>
      </c>
      <c r="AX9" s="38"/>
      <c r="AY9" s="38"/>
      <c r="AZ9" s="38"/>
      <c r="BA9" s="38"/>
      <c r="BB9" s="38"/>
      <c r="BC9" s="38"/>
      <c r="BD9" s="38"/>
      <c r="BE9" s="38" t="str">
        <f t="shared" si="15"/>
        <v/>
      </c>
      <c r="BF9" s="38"/>
      <c r="BG9" s="38"/>
      <c r="BH9" s="38"/>
      <c r="BI9" s="38"/>
      <c r="BJ9" s="38" t="str">
        <f>IFERROR(INDEX(Preisfaktoren!$B$22:$C$44,MATCH(D9,Preisfaktoren!$B$22:$B$44,0),2),"")</f>
        <v/>
      </c>
      <c r="BK9" s="38" t="str">
        <f>IFERROR(INDEX(Preisfaktoren!$B$22:$F$44,MATCH(D9,Preisfaktoren!$B$22:$B$44,0),5),"")</f>
        <v/>
      </c>
      <c r="BL9" s="38" t="str">
        <f>IFERROR(INDEX(Biegeabzug!$A$4:$H$21,MATCH($BK9,Biegeabzug!$A$4:$A$21,0),MATCH(135,Biegeabzug!$A$4:$H$4,1)),"")</f>
        <v/>
      </c>
      <c r="BM9" s="38" t="b">
        <f t="shared" si="16"/>
        <v>1</v>
      </c>
    </row>
    <row r="10" spans="1:65">
      <c r="A10" s="30"/>
      <c r="B10" s="30"/>
      <c r="C10" s="30"/>
      <c r="D10" s="30"/>
      <c r="E10" s="65" t="s">
        <v>43</v>
      </c>
      <c r="F10" s="48" t="str">
        <f>IF(ISBLANK(D10),"",IF(E10="ja",[2]Übersicht!$C$7,"keine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44</v>
      </c>
      <c r="W10" s="101"/>
      <c r="Y10" s="32">
        <f t="shared" si="0"/>
        <v>0</v>
      </c>
      <c r="Z10" s="32">
        <f t="shared" si="1"/>
        <v>0</v>
      </c>
      <c r="AA10" s="43" t="str">
        <f t="shared" si="2"/>
        <v/>
      </c>
      <c r="AB10" s="43" t="e" vm="16">
        <f t="shared" si="3"/>
        <v>#VALUE!</v>
      </c>
      <c r="AC10" s="32">
        <f t="shared" si="4"/>
        <v>0</v>
      </c>
      <c r="AD10" s="32">
        <f t="shared" si="5"/>
        <v>0</v>
      </c>
      <c r="AE10" s="33" t="s">
        <v>143</v>
      </c>
      <c r="AF10" s="32" t="str">
        <f t="shared" si="6"/>
        <v/>
      </c>
      <c r="AG10" s="32">
        <f t="shared" si="7"/>
        <v>0</v>
      </c>
      <c r="AH10" s="32" t="e">
        <f t="shared" si="11"/>
        <v>#VALUE!</v>
      </c>
      <c r="AI10" s="32">
        <v>135</v>
      </c>
      <c r="AJ10" s="32"/>
      <c r="AK10" s="32"/>
      <c r="AL10" s="32"/>
      <c r="AM10" s="32"/>
      <c r="AN10" s="32">
        <v>4</v>
      </c>
      <c r="AO10" s="32">
        <v>2</v>
      </c>
      <c r="AP10" s="32">
        <v>0</v>
      </c>
      <c r="AQ10" s="32">
        <f t="shared" si="12"/>
        <v>0</v>
      </c>
      <c r="AR10" s="32">
        <f t="shared" si="13"/>
        <v>0</v>
      </c>
      <c r="AS10" s="32">
        <f t="shared" si="8"/>
        <v>0</v>
      </c>
      <c r="AT10" s="32">
        <f t="shared" si="9"/>
        <v>0</v>
      </c>
      <c r="AU10" s="32" t="str">
        <f t="shared" si="10"/>
        <v>keine</v>
      </c>
      <c r="AV10" s="32"/>
      <c r="AW10" s="32" t="b">
        <f t="shared" si="14"/>
        <v>0</v>
      </c>
      <c r="AX10" s="38"/>
      <c r="AY10" s="38"/>
      <c r="AZ10" s="38"/>
      <c r="BA10" s="38"/>
      <c r="BB10" s="38"/>
      <c r="BC10" s="38"/>
      <c r="BD10" s="38"/>
      <c r="BE10" s="38" t="str">
        <f t="shared" si="15"/>
        <v/>
      </c>
      <c r="BF10" s="38"/>
      <c r="BG10" s="38"/>
      <c r="BH10" s="38"/>
      <c r="BI10" s="38"/>
      <c r="BJ10" s="38" t="str">
        <f>IFERROR(INDEX(Preisfaktoren!$B$22:$C$44,MATCH(D10,Preisfaktoren!$B$22:$B$44,0),2),"")</f>
        <v/>
      </c>
      <c r="BK10" s="38" t="str">
        <f>IFERROR(INDEX(Preisfaktoren!$B$22:$F$44,MATCH(D10,Preisfaktoren!$B$22:$B$44,0),5),"")</f>
        <v/>
      </c>
      <c r="BL10" s="38" t="str">
        <f>IFERROR(INDEX(Biegeabzug!$A$4:$H$21,MATCH($BK10,Biegeabzug!$A$4:$A$21,0),MATCH(135,Biegeabzug!$A$4:$H$4,1)),"")</f>
        <v/>
      </c>
      <c r="BM10" s="38" t="b">
        <f t="shared" si="16"/>
        <v>1</v>
      </c>
    </row>
    <row r="11" spans="1:65">
      <c r="A11" s="30"/>
      <c r="B11" s="30"/>
      <c r="C11" s="30"/>
      <c r="D11" s="30"/>
      <c r="E11" s="65" t="s">
        <v>43</v>
      </c>
      <c r="F11" s="48" t="str">
        <f>IF(ISBLANK(D11),"",IF(E11="ja",[2]Übersicht!$C$7,"keine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44</v>
      </c>
      <c r="W11" s="101"/>
      <c r="Y11" s="32">
        <f t="shared" si="0"/>
        <v>0</v>
      </c>
      <c r="Z11" s="32">
        <f t="shared" si="1"/>
        <v>0</v>
      </c>
      <c r="AA11" s="43" t="str">
        <f t="shared" si="2"/>
        <v/>
      </c>
      <c r="AB11" s="43" t="e" vm="16">
        <f t="shared" si="3"/>
        <v>#VALUE!</v>
      </c>
      <c r="AC11" s="32">
        <f t="shared" si="4"/>
        <v>0</v>
      </c>
      <c r="AD11" s="32">
        <f t="shared" si="5"/>
        <v>0</v>
      </c>
      <c r="AE11" s="33" t="s">
        <v>143</v>
      </c>
      <c r="AF11" s="32" t="str">
        <f t="shared" si="6"/>
        <v/>
      </c>
      <c r="AG11" s="32">
        <f t="shared" si="7"/>
        <v>0</v>
      </c>
      <c r="AH11" s="32" t="e">
        <f t="shared" si="11"/>
        <v>#VALUE!</v>
      </c>
      <c r="AI11" s="32">
        <v>135</v>
      </c>
      <c r="AJ11" s="32"/>
      <c r="AK11" s="32"/>
      <c r="AL11" s="32"/>
      <c r="AM11" s="32"/>
      <c r="AN11" s="32">
        <v>4</v>
      </c>
      <c r="AO11" s="32">
        <v>2</v>
      </c>
      <c r="AP11" s="32">
        <v>0</v>
      </c>
      <c r="AQ11" s="32">
        <f t="shared" si="12"/>
        <v>0</v>
      </c>
      <c r="AR11" s="32">
        <f t="shared" si="13"/>
        <v>0</v>
      </c>
      <c r="AS11" s="32">
        <f t="shared" si="8"/>
        <v>0</v>
      </c>
      <c r="AT11" s="32">
        <f t="shared" si="9"/>
        <v>0</v>
      </c>
      <c r="AU11" s="32" t="str">
        <f t="shared" si="10"/>
        <v>keine</v>
      </c>
      <c r="AV11" s="32"/>
      <c r="AW11" s="32" t="b">
        <f t="shared" si="14"/>
        <v>0</v>
      </c>
      <c r="AX11" s="38"/>
      <c r="AY11" s="38"/>
      <c r="AZ11" s="38"/>
      <c r="BA11" s="38"/>
      <c r="BB11" s="38"/>
      <c r="BC11" s="38"/>
      <c r="BD11" s="38"/>
      <c r="BE11" s="38" t="str">
        <f t="shared" si="15"/>
        <v/>
      </c>
      <c r="BF11" s="38"/>
      <c r="BG11" s="38"/>
      <c r="BH11" s="38"/>
      <c r="BI11" s="38"/>
      <c r="BJ11" s="38" t="str">
        <f>IFERROR(INDEX(Preisfaktoren!$B$22:$C$44,MATCH(D11,Preisfaktoren!$B$22:$B$44,0),2),"")</f>
        <v/>
      </c>
      <c r="BK11" s="38" t="str">
        <f>IFERROR(INDEX(Preisfaktoren!$B$22:$F$44,MATCH(D11,Preisfaktoren!$B$22:$B$44,0),5),"")</f>
        <v/>
      </c>
      <c r="BL11" s="38" t="str">
        <f>IFERROR(INDEX(Biegeabzug!$A$4:$H$21,MATCH($BK11,Biegeabzug!$A$4:$A$21,0),MATCH(135,Biegeabzug!$A$4:$H$4,1)),"")</f>
        <v/>
      </c>
      <c r="BM11" s="38" t="b">
        <f t="shared" si="16"/>
        <v>1</v>
      </c>
    </row>
    <row r="12" spans="1:65">
      <c r="A12" s="30"/>
      <c r="B12" s="30"/>
      <c r="C12" s="30"/>
      <c r="D12" s="30"/>
      <c r="E12" s="65" t="s">
        <v>43</v>
      </c>
      <c r="F12" s="48" t="str">
        <f>IF(ISBLANK(D12),"",IF(E12="ja",[2]Übersicht!$C$7,"keine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44</v>
      </c>
      <c r="W12" s="101"/>
      <c r="Y12" s="32">
        <f t="shared" si="0"/>
        <v>0</v>
      </c>
      <c r="Z12" s="32">
        <f t="shared" si="1"/>
        <v>0</v>
      </c>
      <c r="AA12" s="43" t="str">
        <f t="shared" si="2"/>
        <v/>
      </c>
      <c r="AB12" s="43" t="e" vm="16">
        <f t="shared" si="3"/>
        <v>#VALUE!</v>
      </c>
      <c r="AC12" s="32">
        <f t="shared" si="4"/>
        <v>0</v>
      </c>
      <c r="AD12" s="32">
        <f t="shared" si="5"/>
        <v>0</v>
      </c>
      <c r="AE12" s="33" t="s">
        <v>143</v>
      </c>
      <c r="AF12" s="32" t="str">
        <f t="shared" si="6"/>
        <v/>
      </c>
      <c r="AG12" s="32">
        <f t="shared" si="7"/>
        <v>0</v>
      </c>
      <c r="AH12" s="32" t="e">
        <f t="shared" si="11"/>
        <v>#VALUE!</v>
      </c>
      <c r="AI12" s="32">
        <v>135</v>
      </c>
      <c r="AJ12" s="32"/>
      <c r="AK12" s="32"/>
      <c r="AL12" s="32"/>
      <c r="AM12" s="32"/>
      <c r="AN12" s="32">
        <v>4</v>
      </c>
      <c r="AO12" s="32">
        <v>2</v>
      </c>
      <c r="AP12" s="32">
        <v>0</v>
      </c>
      <c r="AQ12" s="32">
        <f t="shared" si="12"/>
        <v>0</v>
      </c>
      <c r="AR12" s="32">
        <f t="shared" si="13"/>
        <v>0</v>
      </c>
      <c r="AS12" s="32">
        <f t="shared" si="8"/>
        <v>0</v>
      </c>
      <c r="AT12" s="32">
        <f t="shared" si="9"/>
        <v>0</v>
      </c>
      <c r="AU12" s="32" t="str">
        <f t="shared" si="10"/>
        <v>keine</v>
      </c>
      <c r="AV12" s="32"/>
      <c r="AW12" s="32" t="b">
        <f t="shared" si="14"/>
        <v>0</v>
      </c>
      <c r="AX12" s="38"/>
      <c r="AY12" s="38"/>
      <c r="AZ12" s="38"/>
      <c r="BA12" s="38"/>
      <c r="BB12" s="38"/>
      <c r="BC12" s="38"/>
      <c r="BD12" s="38"/>
      <c r="BE12" s="38" t="str">
        <f t="shared" si="15"/>
        <v/>
      </c>
      <c r="BF12" s="38"/>
      <c r="BG12" s="38"/>
      <c r="BH12" s="38"/>
      <c r="BI12" s="38"/>
      <c r="BJ12" s="38" t="str">
        <f>IFERROR(INDEX(Preisfaktoren!$B$22:$C$44,MATCH(D12,Preisfaktoren!$B$22:$B$44,0),2),"")</f>
        <v/>
      </c>
      <c r="BK12" s="38" t="str">
        <f>IFERROR(INDEX(Preisfaktoren!$B$22:$F$44,MATCH(D12,Preisfaktoren!$B$22:$B$44,0),5),"")</f>
        <v/>
      </c>
      <c r="BL12" s="38" t="str">
        <f>IFERROR(INDEX(Biegeabzug!$A$4:$H$21,MATCH($BK12,Biegeabzug!$A$4:$A$21,0),MATCH(135,Biegeabzug!$A$4:$H$4,1)),"")</f>
        <v/>
      </c>
      <c r="BM12" s="38" t="b">
        <f t="shared" si="16"/>
        <v>1</v>
      </c>
    </row>
    <row r="13" spans="1:65">
      <c r="A13" s="30"/>
      <c r="B13" s="30"/>
      <c r="C13" s="30"/>
      <c r="D13" s="30"/>
      <c r="E13" s="65" t="s">
        <v>43</v>
      </c>
      <c r="F13" s="48" t="str">
        <f>IF(ISBLANK(D13),"",IF(E13="ja",[2]Übersicht!$C$7,"keine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44</v>
      </c>
      <c r="W13" s="101"/>
      <c r="Y13" s="32">
        <f t="shared" si="0"/>
        <v>0</v>
      </c>
      <c r="Z13" s="32">
        <f t="shared" si="1"/>
        <v>0</v>
      </c>
      <c r="AA13" s="43" t="str">
        <f t="shared" si="2"/>
        <v/>
      </c>
      <c r="AB13" s="43" t="e" vm="16">
        <f t="shared" si="3"/>
        <v>#VALUE!</v>
      </c>
      <c r="AC13" s="32">
        <f t="shared" si="4"/>
        <v>0</v>
      </c>
      <c r="AD13" s="32">
        <f t="shared" si="5"/>
        <v>0</v>
      </c>
      <c r="AE13" s="33" t="s">
        <v>143</v>
      </c>
      <c r="AF13" s="32" t="str">
        <f t="shared" si="6"/>
        <v/>
      </c>
      <c r="AG13" s="32">
        <f t="shared" si="7"/>
        <v>0</v>
      </c>
      <c r="AH13" s="32" t="e">
        <f t="shared" si="11"/>
        <v>#VALUE!</v>
      </c>
      <c r="AI13" s="32">
        <v>135</v>
      </c>
      <c r="AJ13" s="32"/>
      <c r="AK13" s="32"/>
      <c r="AL13" s="32"/>
      <c r="AM13" s="32"/>
      <c r="AN13" s="32">
        <v>4</v>
      </c>
      <c r="AO13" s="32">
        <v>2</v>
      </c>
      <c r="AP13" s="32">
        <v>0</v>
      </c>
      <c r="AQ13" s="32">
        <f t="shared" si="12"/>
        <v>0</v>
      </c>
      <c r="AR13" s="32">
        <f t="shared" si="13"/>
        <v>0</v>
      </c>
      <c r="AS13" s="32">
        <f t="shared" si="8"/>
        <v>0</v>
      </c>
      <c r="AT13" s="32">
        <f t="shared" si="9"/>
        <v>0</v>
      </c>
      <c r="AU13" s="32" t="str">
        <f t="shared" si="10"/>
        <v>keine</v>
      </c>
      <c r="AV13" s="32"/>
      <c r="AW13" s="32" t="b">
        <f t="shared" si="14"/>
        <v>0</v>
      </c>
      <c r="AX13" s="38"/>
      <c r="AY13" s="38"/>
      <c r="AZ13" s="38"/>
      <c r="BA13" s="38"/>
      <c r="BB13" s="38"/>
      <c r="BC13" s="38"/>
      <c r="BD13" s="38"/>
      <c r="BE13" s="38" t="str">
        <f t="shared" si="15"/>
        <v/>
      </c>
      <c r="BF13" s="38"/>
      <c r="BG13" s="38"/>
      <c r="BH13" s="38"/>
      <c r="BI13" s="38"/>
      <c r="BJ13" s="38" t="str">
        <f>IFERROR(INDEX(Preisfaktoren!$B$22:$C$44,MATCH(D13,Preisfaktoren!$B$22:$B$44,0),2),"")</f>
        <v/>
      </c>
      <c r="BK13" s="38" t="str">
        <f>IFERROR(INDEX(Preisfaktoren!$B$22:$F$44,MATCH(D13,Preisfaktoren!$B$22:$B$44,0),5),"")</f>
        <v/>
      </c>
      <c r="BL13" s="38" t="str">
        <f>IFERROR(INDEX(Biegeabzug!$A$4:$H$21,MATCH($BK13,Biegeabzug!$A$4:$A$21,0),MATCH(135,Biegeabzug!$A$4:$H$4,1)),"")</f>
        <v/>
      </c>
      <c r="BM13" s="38" t="b">
        <f t="shared" si="16"/>
        <v>1</v>
      </c>
    </row>
    <row r="14" spans="1:65">
      <c r="A14" s="30"/>
      <c r="B14" s="30"/>
      <c r="C14" s="30"/>
      <c r="D14" s="30"/>
      <c r="E14" s="65" t="s">
        <v>43</v>
      </c>
      <c r="F14" s="48" t="str">
        <f>IF(ISBLANK(D14),"",IF(E14="ja",[2]Übersicht!$C$7,"keine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44</v>
      </c>
      <c r="W14" s="101"/>
      <c r="Y14" s="32">
        <f t="shared" si="0"/>
        <v>0</v>
      </c>
      <c r="Z14" s="32">
        <f t="shared" si="1"/>
        <v>0</v>
      </c>
      <c r="AA14" s="43" t="str">
        <f t="shared" si="2"/>
        <v/>
      </c>
      <c r="AB14" s="43" t="e" vm="16">
        <f t="shared" si="3"/>
        <v>#VALUE!</v>
      </c>
      <c r="AC14" s="32">
        <f t="shared" si="4"/>
        <v>0</v>
      </c>
      <c r="AD14" s="32">
        <f t="shared" si="5"/>
        <v>0</v>
      </c>
      <c r="AE14" s="33" t="s">
        <v>143</v>
      </c>
      <c r="AF14" s="32" t="str">
        <f t="shared" si="6"/>
        <v/>
      </c>
      <c r="AG14" s="32">
        <f t="shared" si="7"/>
        <v>0</v>
      </c>
      <c r="AH14" s="32" t="e">
        <f t="shared" si="11"/>
        <v>#VALUE!</v>
      </c>
      <c r="AI14" s="32">
        <v>135</v>
      </c>
      <c r="AJ14" s="32"/>
      <c r="AK14" s="32"/>
      <c r="AL14" s="32"/>
      <c r="AM14" s="32"/>
      <c r="AN14" s="32">
        <v>4</v>
      </c>
      <c r="AO14" s="32">
        <v>2</v>
      </c>
      <c r="AP14" s="32">
        <v>0</v>
      </c>
      <c r="AQ14" s="32">
        <f t="shared" si="12"/>
        <v>0</v>
      </c>
      <c r="AR14" s="32">
        <f t="shared" si="13"/>
        <v>0</v>
      </c>
      <c r="AS14" s="32">
        <f t="shared" si="8"/>
        <v>0</v>
      </c>
      <c r="AT14" s="32">
        <f t="shared" si="9"/>
        <v>0</v>
      </c>
      <c r="AU14" s="32" t="str">
        <f t="shared" si="10"/>
        <v>keine</v>
      </c>
      <c r="AV14" s="32"/>
      <c r="AW14" s="32" t="b">
        <f t="shared" si="14"/>
        <v>0</v>
      </c>
      <c r="AX14" s="38"/>
      <c r="AY14" s="38"/>
      <c r="AZ14" s="38"/>
      <c r="BA14" s="38"/>
      <c r="BB14" s="38"/>
      <c r="BC14" s="38"/>
      <c r="BD14" s="38"/>
      <c r="BE14" s="38" t="str">
        <f t="shared" si="15"/>
        <v/>
      </c>
      <c r="BF14" s="38"/>
      <c r="BG14" s="38"/>
      <c r="BH14" s="38"/>
      <c r="BI14" s="38"/>
      <c r="BJ14" s="38" t="str">
        <f>IFERROR(INDEX(Preisfaktoren!$B$22:$C$44,MATCH(D14,Preisfaktoren!$B$22:$B$44,0),2),"")</f>
        <v/>
      </c>
      <c r="BK14" s="38" t="str">
        <f>IFERROR(INDEX(Preisfaktoren!$B$22:$F$44,MATCH(D14,Preisfaktoren!$B$22:$B$44,0),5),"")</f>
        <v/>
      </c>
      <c r="BL14" s="38" t="str">
        <f>IFERROR(INDEX(Biegeabzug!$A$4:$H$21,MATCH($BK14,Biegeabzug!$A$4:$A$21,0),MATCH(135,Biegeabzug!$A$4:$H$4,1)),"")</f>
        <v/>
      </c>
      <c r="BM14" s="38" t="b">
        <f t="shared" si="16"/>
        <v>1</v>
      </c>
    </row>
    <row r="15" spans="1:65">
      <c r="A15" s="30"/>
      <c r="B15" s="30"/>
      <c r="C15" s="30"/>
      <c r="D15" s="30"/>
      <c r="E15" s="65" t="s">
        <v>43</v>
      </c>
      <c r="F15" s="48" t="str">
        <f>IF(ISBLANK(D15),"",IF(E15="ja",[2]Übersicht!$C$7,"keine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44</v>
      </c>
      <c r="W15" s="101"/>
      <c r="Y15" s="32">
        <f t="shared" si="0"/>
        <v>0</v>
      </c>
      <c r="Z15" s="32">
        <f t="shared" si="1"/>
        <v>0</v>
      </c>
      <c r="AA15" s="43" t="str">
        <f t="shared" si="2"/>
        <v/>
      </c>
      <c r="AB15" s="43" t="e" vm="16">
        <f t="shared" si="3"/>
        <v>#VALUE!</v>
      </c>
      <c r="AC15" s="32">
        <f t="shared" si="4"/>
        <v>0</v>
      </c>
      <c r="AD15" s="32">
        <f t="shared" si="5"/>
        <v>0</v>
      </c>
      <c r="AE15" s="33" t="s">
        <v>143</v>
      </c>
      <c r="AF15" s="32" t="str">
        <f t="shared" si="6"/>
        <v/>
      </c>
      <c r="AG15" s="32">
        <f t="shared" si="7"/>
        <v>0</v>
      </c>
      <c r="AH15" s="32" t="e">
        <f t="shared" si="11"/>
        <v>#VALUE!</v>
      </c>
      <c r="AI15" s="32">
        <v>135</v>
      </c>
      <c r="AJ15" s="32"/>
      <c r="AK15" s="32"/>
      <c r="AL15" s="32"/>
      <c r="AM15" s="32"/>
      <c r="AN15" s="32">
        <v>4</v>
      </c>
      <c r="AO15" s="32">
        <v>2</v>
      </c>
      <c r="AP15" s="32">
        <v>0</v>
      </c>
      <c r="AQ15" s="32">
        <f t="shared" si="12"/>
        <v>0</v>
      </c>
      <c r="AR15" s="32">
        <f t="shared" si="13"/>
        <v>0</v>
      </c>
      <c r="AS15" s="32">
        <f t="shared" si="8"/>
        <v>0</v>
      </c>
      <c r="AT15" s="32">
        <f t="shared" si="9"/>
        <v>0</v>
      </c>
      <c r="AU15" s="32" t="str">
        <f t="shared" si="10"/>
        <v>keine</v>
      </c>
      <c r="AV15" s="32"/>
      <c r="AW15" s="32" t="b">
        <f t="shared" si="14"/>
        <v>0</v>
      </c>
      <c r="AX15" s="38"/>
      <c r="AY15" s="38"/>
      <c r="AZ15" s="38"/>
      <c r="BA15" s="38"/>
      <c r="BB15" s="38"/>
      <c r="BC15" s="38"/>
      <c r="BD15" s="38"/>
      <c r="BE15" s="38" t="str">
        <f t="shared" si="15"/>
        <v/>
      </c>
      <c r="BF15" s="38"/>
      <c r="BG15" s="38"/>
      <c r="BH15" s="38"/>
      <c r="BI15" s="38"/>
      <c r="BJ15" s="38" t="str">
        <f>IFERROR(INDEX(Preisfaktoren!$B$22:$C$44,MATCH(D15,Preisfaktoren!$B$22:$B$44,0),2),"")</f>
        <v/>
      </c>
      <c r="BK15" s="38" t="str">
        <f>IFERROR(INDEX(Preisfaktoren!$B$22:$F$44,MATCH(D15,Preisfaktoren!$B$22:$B$44,0),5),"")</f>
        <v/>
      </c>
      <c r="BL15" s="38" t="str">
        <f>IFERROR(INDEX(Biegeabzug!$A$4:$H$21,MATCH($BK15,Biegeabzug!$A$4:$A$21,0),MATCH(135,Biegeabzug!$A$4:$H$4,1)),"")</f>
        <v/>
      </c>
      <c r="BM15" s="38" t="b">
        <f t="shared" si="16"/>
        <v>1</v>
      </c>
    </row>
    <row r="16" spans="1:65">
      <c r="A16" s="30"/>
      <c r="B16" s="30"/>
      <c r="C16" s="30"/>
      <c r="D16" s="30"/>
      <c r="E16" s="65" t="s">
        <v>43</v>
      </c>
      <c r="F16" s="48" t="str">
        <f>IF(ISBLANK(D16),"",IF(E16="ja",[2]Übersicht!$C$7,"keine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44</v>
      </c>
      <c r="W16" s="101"/>
      <c r="Y16" s="32">
        <f t="shared" si="0"/>
        <v>0</v>
      </c>
      <c r="Z16" s="32">
        <f t="shared" si="1"/>
        <v>0</v>
      </c>
      <c r="AA16" s="43" t="str">
        <f t="shared" si="2"/>
        <v/>
      </c>
      <c r="AB16" s="43" t="e" vm="16">
        <f t="shared" si="3"/>
        <v>#VALUE!</v>
      </c>
      <c r="AC16" s="32">
        <f t="shared" si="4"/>
        <v>0</v>
      </c>
      <c r="AD16" s="32">
        <f t="shared" si="5"/>
        <v>0</v>
      </c>
      <c r="AE16" s="33" t="s">
        <v>143</v>
      </c>
      <c r="AF16" s="32" t="str">
        <f t="shared" si="6"/>
        <v/>
      </c>
      <c r="AG16" s="32">
        <f t="shared" si="7"/>
        <v>0</v>
      </c>
      <c r="AH16" s="32" t="e">
        <f t="shared" si="11"/>
        <v>#VALUE!</v>
      </c>
      <c r="AI16" s="32">
        <v>135</v>
      </c>
      <c r="AJ16" s="32"/>
      <c r="AK16" s="32"/>
      <c r="AL16" s="32"/>
      <c r="AM16" s="32"/>
      <c r="AN16" s="32">
        <v>4</v>
      </c>
      <c r="AO16" s="32">
        <v>2</v>
      </c>
      <c r="AP16" s="32">
        <v>0</v>
      </c>
      <c r="AQ16" s="32">
        <f t="shared" si="12"/>
        <v>0</v>
      </c>
      <c r="AR16" s="32">
        <f t="shared" si="13"/>
        <v>0</v>
      </c>
      <c r="AS16" s="32">
        <f t="shared" si="8"/>
        <v>0</v>
      </c>
      <c r="AT16" s="32">
        <f t="shared" si="9"/>
        <v>0</v>
      </c>
      <c r="AU16" s="32" t="str">
        <f t="shared" si="10"/>
        <v>keine</v>
      </c>
      <c r="AV16" s="32"/>
      <c r="AW16" s="32" t="b">
        <f t="shared" si="14"/>
        <v>0</v>
      </c>
      <c r="AX16" s="38"/>
      <c r="AY16" s="38"/>
      <c r="AZ16" s="38"/>
      <c r="BA16" s="38"/>
      <c r="BB16" s="38"/>
      <c r="BC16" s="38"/>
      <c r="BD16" s="38"/>
      <c r="BE16" s="38" t="str">
        <f t="shared" si="15"/>
        <v/>
      </c>
      <c r="BF16" s="38"/>
      <c r="BG16" s="38"/>
      <c r="BH16" s="38"/>
      <c r="BI16" s="38"/>
      <c r="BJ16" s="38" t="str">
        <f>IFERROR(INDEX(Preisfaktoren!$B$22:$C$44,MATCH(D16,Preisfaktoren!$B$22:$B$44,0),2),"")</f>
        <v/>
      </c>
      <c r="BK16" s="38" t="str">
        <f>IFERROR(INDEX(Preisfaktoren!$B$22:$F$44,MATCH(D16,Preisfaktoren!$B$22:$B$44,0),5),"")</f>
        <v/>
      </c>
      <c r="BL16" s="38" t="str">
        <f>IFERROR(INDEX(Biegeabzug!$A$4:$H$21,MATCH($BK16,Biegeabzug!$A$4:$A$21,0),MATCH(135,Biegeabzug!$A$4:$H$4,1)),"")</f>
        <v/>
      </c>
      <c r="BM16" s="38" t="b">
        <f t="shared" si="16"/>
        <v>1</v>
      </c>
    </row>
    <row r="17" spans="1:65">
      <c r="A17" s="30"/>
      <c r="B17" s="30"/>
      <c r="C17" s="30"/>
      <c r="D17" s="30"/>
      <c r="E17" s="65" t="s">
        <v>43</v>
      </c>
      <c r="F17" s="48" t="str">
        <f>IF(ISBLANK(D17),"",IF(E17="ja",[2]Übersicht!$C$7,"keine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44</v>
      </c>
      <c r="W17" s="101"/>
      <c r="Y17" s="32">
        <f t="shared" si="0"/>
        <v>0</v>
      </c>
      <c r="Z17" s="32">
        <f t="shared" si="1"/>
        <v>0</v>
      </c>
      <c r="AA17" s="43" t="str">
        <f t="shared" si="2"/>
        <v/>
      </c>
      <c r="AB17" s="43" t="e" vm="16">
        <f t="shared" si="3"/>
        <v>#VALUE!</v>
      </c>
      <c r="AC17" s="32">
        <f t="shared" si="4"/>
        <v>0</v>
      </c>
      <c r="AD17" s="32">
        <f t="shared" si="5"/>
        <v>0</v>
      </c>
      <c r="AE17" s="33" t="s">
        <v>143</v>
      </c>
      <c r="AF17" s="32" t="str">
        <f t="shared" si="6"/>
        <v/>
      </c>
      <c r="AG17" s="32">
        <f t="shared" si="7"/>
        <v>0</v>
      </c>
      <c r="AH17" s="32" t="e">
        <f t="shared" si="11"/>
        <v>#VALUE!</v>
      </c>
      <c r="AI17" s="32">
        <v>135</v>
      </c>
      <c r="AJ17" s="32"/>
      <c r="AK17" s="32"/>
      <c r="AL17" s="32"/>
      <c r="AM17" s="32"/>
      <c r="AN17" s="32">
        <v>4</v>
      </c>
      <c r="AO17" s="32">
        <v>2</v>
      </c>
      <c r="AP17" s="32">
        <v>0</v>
      </c>
      <c r="AQ17" s="32">
        <f t="shared" si="12"/>
        <v>0</v>
      </c>
      <c r="AR17" s="32">
        <f t="shared" si="13"/>
        <v>0</v>
      </c>
      <c r="AS17" s="32">
        <f t="shared" si="8"/>
        <v>0</v>
      </c>
      <c r="AT17" s="32">
        <f t="shared" si="9"/>
        <v>0</v>
      </c>
      <c r="AU17" s="32" t="str">
        <f t="shared" si="10"/>
        <v>keine</v>
      </c>
      <c r="AV17" s="32"/>
      <c r="AW17" s="32" t="b">
        <f t="shared" si="14"/>
        <v>0</v>
      </c>
      <c r="AX17" s="38"/>
      <c r="AY17" s="38"/>
      <c r="AZ17" s="38"/>
      <c r="BA17" s="38"/>
      <c r="BB17" s="38"/>
      <c r="BC17" s="38"/>
      <c r="BD17" s="38"/>
      <c r="BE17" s="38" t="str">
        <f t="shared" si="15"/>
        <v/>
      </c>
      <c r="BF17" s="38"/>
      <c r="BG17" s="38"/>
      <c r="BH17" s="38"/>
      <c r="BI17" s="38"/>
      <c r="BJ17" s="38" t="str">
        <f>IFERROR(INDEX(Preisfaktoren!$B$22:$C$44,MATCH(D17,Preisfaktoren!$B$22:$B$44,0),2),"")</f>
        <v/>
      </c>
      <c r="BK17" s="38" t="str">
        <f>IFERROR(INDEX(Preisfaktoren!$B$22:$F$44,MATCH(D17,Preisfaktoren!$B$22:$B$44,0),5),"")</f>
        <v/>
      </c>
      <c r="BL17" s="38" t="str">
        <f>IFERROR(INDEX(Biegeabzug!$A$4:$H$21,MATCH($BK17,Biegeabzug!$A$4:$A$21,0),MATCH(135,Biegeabzug!$A$4:$H$4,1)),"")</f>
        <v/>
      </c>
      <c r="BM17" s="38" t="b">
        <f t="shared" si="16"/>
        <v>1</v>
      </c>
    </row>
    <row r="18" spans="1:65">
      <c r="A18" s="30"/>
      <c r="B18" s="30"/>
      <c r="C18" s="30"/>
      <c r="D18" s="30"/>
      <c r="E18" s="65" t="s">
        <v>43</v>
      </c>
      <c r="F18" s="48" t="str">
        <f>IF(ISBLANK(D18),"",IF(E18="ja",[2]Übersicht!$C$7,"keine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44</v>
      </c>
      <c r="W18" s="101"/>
      <c r="Y18" s="32">
        <f t="shared" si="0"/>
        <v>0</v>
      </c>
      <c r="Z18" s="32">
        <f t="shared" si="1"/>
        <v>0</v>
      </c>
      <c r="AA18" s="43" t="str">
        <f t="shared" si="2"/>
        <v/>
      </c>
      <c r="AB18" s="43" t="e" vm="16">
        <f t="shared" si="3"/>
        <v>#VALUE!</v>
      </c>
      <c r="AC18" s="32">
        <f t="shared" si="4"/>
        <v>0</v>
      </c>
      <c r="AD18" s="32">
        <f t="shared" si="5"/>
        <v>0</v>
      </c>
      <c r="AE18" s="33" t="s">
        <v>143</v>
      </c>
      <c r="AF18" s="32" t="str">
        <f t="shared" si="6"/>
        <v/>
      </c>
      <c r="AG18" s="32">
        <f t="shared" si="7"/>
        <v>0</v>
      </c>
      <c r="AH18" s="32" t="e">
        <f t="shared" si="11"/>
        <v>#VALUE!</v>
      </c>
      <c r="AI18" s="32">
        <v>135</v>
      </c>
      <c r="AJ18" s="32"/>
      <c r="AK18" s="32"/>
      <c r="AL18" s="32"/>
      <c r="AM18" s="32"/>
      <c r="AN18" s="32">
        <v>4</v>
      </c>
      <c r="AO18" s="32">
        <v>2</v>
      </c>
      <c r="AP18" s="32">
        <v>0</v>
      </c>
      <c r="AQ18" s="32">
        <f t="shared" si="12"/>
        <v>0</v>
      </c>
      <c r="AR18" s="32">
        <f t="shared" si="13"/>
        <v>0</v>
      </c>
      <c r="AS18" s="32">
        <f t="shared" si="8"/>
        <v>0</v>
      </c>
      <c r="AT18" s="32">
        <f t="shared" si="9"/>
        <v>0</v>
      </c>
      <c r="AU18" s="32" t="str">
        <f t="shared" si="10"/>
        <v>keine</v>
      </c>
      <c r="AV18" s="32"/>
      <c r="AW18" s="32" t="b">
        <f t="shared" si="14"/>
        <v>0</v>
      </c>
      <c r="AX18" s="38"/>
      <c r="AY18" s="38"/>
      <c r="AZ18" s="38"/>
      <c r="BA18" s="38"/>
      <c r="BB18" s="38"/>
      <c r="BC18" s="38"/>
      <c r="BD18" s="38"/>
      <c r="BE18" s="38" t="str">
        <f t="shared" si="15"/>
        <v/>
      </c>
      <c r="BF18" s="38"/>
      <c r="BG18" s="38"/>
      <c r="BH18" s="38"/>
      <c r="BI18" s="38"/>
      <c r="BJ18" s="38" t="str">
        <f>IFERROR(INDEX(Preisfaktoren!$B$22:$C$44,MATCH(D18,Preisfaktoren!$B$22:$B$44,0),2),"")</f>
        <v/>
      </c>
      <c r="BK18" s="38" t="str">
        <f>IFERROR(INDEX(Preisfaktoren!$B$22:$F$44,MATCH(D18,Preisfaktoren!$B$22:$B$44,0),5),"")</f>
        <v/>
      </c>
      <c r="BL18" s="38" t="str">
        <f>IFERROR(INDEX(Biegeabzug!$A$4:$H$21,MATCH($BK18,Biegeabzug!$A$4:$A$21,0),MATCH(135,Biegeabzug!$A$4:$H$4,1)),"")</f>
        <v/>
      </c>
      <c r="BM18" s="38" t="b">
        <f t="shared" si="16"/>
        <v>1</v>
      </c>
    </row>
    <row r="19" spans="1:65">
      <c r="A19" s="30"/>
      <c r="B19" s="30"/>
      <c r="C19" s="30"/>
      <c r="D19" s="30"/>
      <c r="E19" s="65" t="s">
        <v>43</v>
      </c>
      <c r="F19" s="48" t="str">
        <f>IF(ISBLANK(D19),"",IF(E19="ja",[2]Übersicht!$C$7,"keine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44</v>
      </c>
      <c r="W19" s="101"/>
      <c r="Y19" s="32">
        <f t="shared" si="0"/>
        <v>0</v>
      </c>
      <c r="Z19" s="32">
        <f t="shared" si="1"/>
        <v>0</v>
      </c>
      <c r="AA19" s="43" t="str">
        <f t="shared" si="2"/>
        <v/>
      </c>
      <c r="AB19" s="43" t="e" vm="16">
        <f t="shared" si="3"/>
        <v>#VALUE!</v>
      </c>
      <c r="AC19" s="32">
        <f t="shared" si="4"/>
        <v>0</v>
      </c>
      <c r="AD19" s="32">
        <f t="shared" si="5"/>
        <v>0</v>
      </c>
      <c r="AE19" s="33" t="s">
        <v>143</v>
      </c>
      <c r="AF19" s="32" t="str">
        <f t="shared" si="6"/>
        <v/>
      </c>
      <c r="AG19" s="32">
        <f t="shared" si="7"/>
        <v>0</v>
      </c>
      <c r="AH19" s="32" t="e">
        <f t="shared" si="11"/>
        <v>#VALUE!</v>
      </c>
      <c r="AI19" s="32">
        <v>135</v>
      </c>
      <c r="AJ19" s="32"/>
      <c r="AK19" s="32"/>
      <c r="AL19" s="32"/>
      <c r="AM19" s="32"/>
      <c r="AN19" s="32">
        <v>4</v>
      </c>
      <c r="AO19" s="32">
        <v>2</v>
      </c>
      <c r="AP19" s="32">
        <v>0</v>
      </c>
      <c r="AQ19" s="32">
        <f t="shared" si="12"/>
        <v>0</v>
      </c>
      <c r="AR19" s="32">
        <f t="shared" si="13"/>
        <v>0</v>
      </c>
      <c r="AS19" s="32">
        <f t="shared" si="8"/>
        <v>0</v>
      </c>
      <c r="AT19" s="32">
        <f t="shared" si="9"/>
        <v>0</v>
      </c>
      <c r="AU19" s="32" t="str">
        <f t="shared" si="10"/>
        <v>keine</v>
      </c>
      <c r="AV19" s="32"/>
      <c r="AW19" s="32" t="b">
        <f t="shared" si="14"/>
        <v>0</v>
      </c>
      <c r="AX19" s="38"/>
      <c r="AY19" s="38"/>
      <c r="AZ19" s="38"/>
      <c r="BA19" s="38"/>
      <c r="BB19" s="38"/>
      <c r="BC19" s="38"/>
      <c r="BD19" s="38"/>
      <c r="BE19" s="38" t="str">
        <f t="shared" si="15"/>
        <v/>
      </c>
      <c r="BF19" s="38"/>
      <c r="BG19" s="38"/>
      <c r="BH19" s="38"/>
      <c r="BI19" s="38"/>
      <c r="BJ19" s="38" t="str">
        <f>IFERROR(INDEX(Preisfaktoren!$B$22:$C$44,MATCH(D19,Preisfaktoren!$B$22:$B$44,0),2),"")</f>
        <v/>
      </c>
      <c r="BK19" s="38" t="str">
        <f>IFERROR(INDEX(Preisfaktoren!$B$22:$F$44,MATCH(D19,Preisfaktoren!$B$22:$B$44,0),5),"")</f>
        <v/>
      </c>
      <c r="BL19" s="38" t="str">
        <f>IFERROR(INDEX(Biegeabzug!$A$4:$H$21,MATCH($BK19,Biegeabzug!$A$4:$A$21,0),MATCH(135,Biegeabzug!$A$4:$H$4,1)),"")</f>
        <v/>
      </c>
      <c r="BM19" s="38" t="b">
        <f t="shared" si="16"/>
        <v>1</v>
      </c>
    </row>
    <row r="20" spans="1:65">
      <c r="A20" s="30"/>
      <c r="B20" s="30"/>
      <c r="C20" s="30"/>
      <c r="D20" s="30"/>
      <c r="E20" s="65" t="s">
        <v>43</v>
      </c>
      <c r="F20" s="48" t="str">
        <f>IF(ISBLANK(D20),"",IF(E20="ja",[2]Übersicht!$C$7,"keine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44</v>
      </c>
      <c r="W20" s="101"/>
      <c r="Y20" s="32">
        <f t="shared" si="0"/>
        <v>0</v>
      </c>
      <c r="Z20" s="32">
        <f t="shared" si="1"/>
        <v>0</v>
      </c>
      <c r="AA20" s="43" t="str">
        <f t="shared" si="2"/>
        <v/>
      </c>
      <c r="AB20" s="43" t="e" vm="16">
        <f t="shared" si="3"/>
        <v>#VALUE!</v>
      </c>
      <c r="AC20" s="32">
        <f t="shared" si="4"/>
        <v>0</v>
      </c>
      <c r="AD20" s="32">
        <f t="shared" si="5"/>
        <v>0</v>
      </c>
      <c r="AE20" s="33" t="s">
        <v>143</v>
      </c>
      <c r="AF20" s="32" t="str">
        <f t="shared" si="6"/>
        <v/>
      </c>
      <c r="AG20" s="32">
        <f t="shared" si="7"/>
        <v>0</v>
      </c>
      <c r="AH20" s="32" t="e">
        <f t="shared" si="11"/>
        <v>#VALUE!</v>
      </c>
      <c r="AI20" s="32">
        <v>135</v>
      </c>
      <c r="AJ20" s="32"/>
      <c r="AK20" s="32"/>
      <c r="AL20" s="32"/>
      <c r="AM20" s="32"/>
      <c r="AN20" s="32">
        <v>4</v>
      </c>
      <c r="AO20" s="32">
        <v>2</v>
      </c>
      <c r="AP20" s="32">
        <v>0</v>
      </c>
      <c r="AQ20" s="32">
        <f t="shared" si="12"/>
        <v>0</v>
      </c>
      <c r="AR20" s="32">
        <f t="shared" si="13"/>
        <v>0</v>
      </c>
      <c r="AS20" s="32">
        <f t="shared" si="8"/>
        <v>0</v>
      </c>
      <c r="AT20" s="32">
        <f t="shared" si="9"/>
        <v>0</v>
      </c>
      <c r="AU20" s="32" t="str">
        <f t="shared" si="10"/>
        <v>keine</v>
      </c>
      <c r="AV20" s="32"/>
      <c r="AW20" s="32" t="b">
        <f t="shared" si="14"/>
        <v>0</v>
      </c>
      <c r="AX20" s="38"/>
      <c r="AY20" s="38"/>
      <c r="AZ20" s="38"/>
      <c r="BA20" s="38"/>
      <c r="BB20" s="38"/>
      <c r="BC20" s="38"/>
      <c r="BD20" s="38"/>
      <c r="BE20" s="38" t="str">
        <f t="shared" si="15"/>
        <v/>
      </c>
      <c r="BF20" s="38"/>
      <c r="BG20" s="38"/>
      <c r="BH20" s="38"/>
      <c r="BI20" s="38"/>
      <c r="BJ20" s="38" t="str">
        <f>IFERROR(INDEX(Preisfaktoren!$B$22:$C$44,MATCH(D20,Preisfaktoren!$B$22:$B$44,0),2),"")</f>
        <v/>
      </c>
      <c r="BK20" s="38" t="str">
        <f>IFERROR(INDEX(Preisfaktoren!$B$22:$F$44,MATCH(D20,Preisfaktoren!$B$22:$B$44,0),5),"")</f>
        <v/>
      </c>
      <c r="BL20" s="38" t="str">
        <f>IFERROR(INDEX(Biegeabzug!$A$4:$H$21,MATCH($BK20,Biegeabzug!$A$4:$A$21,0),MATCH(135,Biegeabzug!$A$4:$H$4,1)),"")</f>
        <v/>
      </c>
      <c r="BM20" s="38" t="b">
        <f t="shared" si="16"/>
        <v>1</v>
      </c>
    </row>
    <row r="21" spans="1:65">
      <c r="A21" s="30"/>
      <c r="B21" s="30"/>
      <c r="C21" s="30"/>
      <c r="D21" s="30"/>
      <c r="E21" s="65" t="s">
        <v>43</v>
      </c>
      <c r="F21" s="48" t="str">
        <f>IF(ISBLANK(D21),"",IF(E21="ja",[2]Übersicht!$C$7,"keine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44</v>
      </c>
      <c r="W21" s="101"/>
      <c r="Y21" s="32">
        <f t="shared" si="0"/>
        <v>0</v>
      </c>
      <c r="Z21" s="32">
        <f t="shared" si="1"/>
        <v>0</v>
      </c>
      <c r="AA21" s="43" t="str">
        <f t="shared" si="2"/>
        <v/>
      </c>
      <c r="AB21" s="43" t="e" vm="16">
        <f t="shared" si="3"/>
        <v>#VALUE!</v>
      </c>
      <c r="AC21" s="32">
        <f t="shared" si="4"/>
        <v>0</v>
      </c>
      <c r="AD21" s="32">
        <f t="shared" si="5"/>
        <v>0</v>
      </c>
      <c r="AE21" s="33" t="s">
        <v>143</v>
      </c>
      <c r="AF21" s="32" t="str">
        <f t="shared" si="6"/>
        <v/>
      </c>
      <c r="AG21" s="32">
        <f t="shared" si="7"/>
        <v>0</v>
      </c>
      <c r="AH21" s="32" t="e">
        <f t="shared" si="11"/>
        <v>#VALUE!</v>
      </c>
      <c r="AI21" s="32">
        <v>135</v>
      </c>
      <c r="AJ21" s="32"/>
      <c r="AK21" s="32"/>
      <c r="AL21" s="32"/>
      <c r="AM21" s="32"/>
      <c r="AN21" s="32">
        <v>4</v>
      </c>
      <c r="AO21" s="32">
        <v>2</v>
      </c>
      <c r="AP21" s="32">
        <v>0</v>
      </c>
      <c r="AQ21" s="32">
        <f t="shared" si="12"/>
        <v>0</v>
      </c>
      <c r="AR21" s="32">
        <f t="shared" si="13"/>
        <v>0</v>
      </c>
      <c r="AS21" s="32">
        <f t="shared" si="8"/>
        <v>0</v>
      </c>
      <c r="AT21" s="32">
        <f t="shared" si="9"/>
        <v>0</v>
      </c>
      <c r="AU21" s="32" t="str">
        <f t="shared" si="10"/>
        <v>keine</v>
      </c>
      <c r="AV21" s="32"/>
      <c r="AW21" s="32" t="b">
        <f t="shared" si="14"/>
        <v>0</v>
      </c>
      <c r="AX21" s="38"/>
      <c r="AY21" s="38"/>
      <c r="AZ21" s="38"/>
      <c r="BA21" s="38"/>
      <c r="BB21" s="38"/>
      <c r="BC21" s="38"/>
      <c r="BD21" s="38"/>
      <c r="BE21" s="38" t="str">
        <f t="shared" si="15"/>
        <v/>
      </c>
      <c r="BF21" s="38"/>
      <c r="BG21" s="38"/>
      <c r="BH21" s="38"/>
      <c r="BI21" s="38"/>
      <c r="BJ21" s="38" t="str">
        <f>IFERROR(INDEX(Preisfaktoren!$B$22:$C$44,MATCH(D21,Preisfaktoren!$B$22:$B$44,0),2),"")</f>
        <v/>
      </c>
      <c r="BK21" s="38" t="str">
        <f>IFERROR(INDEX(Preisfaktoren!$B$22:$F$44,MATCH(D21,Preisfaktoren!$B$22:$B$44,0),5),"")</f>
        <v/>
      </c>
      <c r="BL21" s="38" t="str">
        <f>IFERROR(INDEX(Biegeabzug!$A$4:$H$21,MATCH($BK21,Biegeabzug!$A$4:$A$21,0),MATCH(135,Biegeabzug!$A$4:$H$4,1)),"")</f>
        <v/>
      </c>
      <c r="BM21" s="38" t="b">
        <f t="shared" si="16"/>
        <v>1</v>
      </c>
    </row>
    <row r="22" spans="1:65">
      <c r="A22" s="30"/>
      <c r="B22" s="30"/>
      <c r="C22" s="30"/>
      <c r="D22" s="30"/>
      <c r="E22" s="65" t="s">
        <v>43</v>
      </c>
      <c r="F22" s="48" t="str">
        <f>IF(ISBLANK(D22),"",IF(E22="ja",[2]Übersicht!$C$7,"keine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44</v>
      </c>
      <c r="W22" s="101"/>
      <c r="Y22" s="32">
        <f t="shared" si="0"/>
        <v>0</v>
      </c>
      <c r="Z22" s="32">
        <f t="shared" si="1"/>
        <v>0</v>
      </c>
      <c r="AA22" s="43" t="str">
        <f t="shared" si="2"/>
        <v/>
      </c>
      <c r="AB22" s="43" t="e" vm="16">
        <f t="shared" si="3"/>
        <v>#VALUE!</v>
      </c>
      <c r="AC22" s="32">
        <f t="shared" si="4"/>
        <v>0</v>
      </c>
      <c r="AD22" s="32">
        <f t="shared" si="5"/>
        <v>0</v>
      </c>
      <c r="AE22" s="33" t="s">
        <v>143</v>
      </c>
      <c r="AF22" s="32" t="str">
        <f t="shared" si="6"/>
        <v/>
      </c>
      <c r="AG22" s="32">
        <f t="shared" si="7"/>
        <v>0</v>
      </c>
      <c r="AH22" s="32" t="e">
        <f t="shared" si="11"/>
        <v>#VALUE!</v>
      </c>
      <c r="AI22" s="32">
        <v>135</v>
      </c>
      <c r="AJ22" s="32"/>
      <c r="AK22" s="32"/>
      <c r="AL22" s="32"/>
      <c r="AM22" s="32"/>
      <c r="AN22" s="32">
        <v>4</v>
      </c>
      <c r="AO22" s="32">
        <v>2</v>
      </c>
      <c r="AP22" s="32">
        <v>0</v>
      </c>
      <c r="AQ22" s="32">
        <f t="shared" si="12"/>
        <v>0</v>
      </c>
      <c r="AR22" s="32">
        <f t="shared" si="13"/>
        <v>0</v>
      </c>
      <c r="AS22" s="32">
        <f t="shared" si="8"/>
        <v>0</v>
      </c>
      <c r="AT22" s="32">
        <f t="shared" si="9"/>
        <v>0</v>
      </c>
      <c r="AU22" s="32" t="str">
        <f t="shared" si="10"/>
        <v>keine</v>
      </c>
      <c r="AV22" s="32"/>
      <c r="AW22" s="32" t="b">
        <f t="shared" si="14"/>
        <v>0</v>
      </c>
      <c r="AX22" s="38"/>
      <c r="AY22" s="38"/>
      <c r="AZ22" s="38"/>
      <c r="BA22" s="38"/>
      <c r="BB22" s="38"/>
      <c r="BC22" s="38"/>
      <c r="BD22" s="38"/>
      <c r="BE22" s="38" t="str">
        <f t="shared" si="15"/>
        <v/>
      </c>
      <c r="BF22" s="38"/>
      <c r="BG22" s="38"/>
      <c r="BH22" s="38"/>
      <c r="BI22" s="38"/>
      <c r="BJ22" s="38" t="str">
        <f>IFERROR(INDEX(Preisfaktoren!$B$22:$C$44,MATCH(D22,Preisfaktoren!$B$22:$B$44,0),2),"")</f>
        <v/>
      </c>
      <c r="BK22" s="38" t="str">
        <f>IFERROR(INDEX(Preisfaktoren!$B$22:$F$44,MATCH(D22,Preisfaktoren!$B$22:$B$44,0),5),"")</f>
        <v/>
      </c>
      <c r="BL22" s="38" t="str">
        <f>IFERROR(INDEX(Biegeabzug!$A$4:$H$21,MATCH($BK22,Biegeabzug!$A$4:$A$21,0),MATCH(135,Biegeabzug!$A$4:$H$4,1)),"")</f>
        <v/>
      </c>
      <c r="BM22" s="38" t="b">
        <f t="shared" si="16"/>
        <v>1</v>
      </c>
    </row>
    <row r="23" spans="1:65">
      <c r="A23" s="30"/>
      <c r="B23" s="30"/>
      <c r="C23" s="30"/>
      <c r="D23" s="30"/>
      <c r="E23" s="65" t="s">
        <v>43</v>
      </c>
      <c r="F23" s="48" t="str">
        <f>IF(ISBLANK(D23),"",IF(E23="ja",[2]Übersicht!$C$7,"keine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44</v>
      </c>
      <c r="W23" s="101"/>
      <c r="Y23" s="32">
        <f t="shared" si="0"/>
        <v>0</v>
      </c>
      <c r="Z23" s="32">
        <f t="shared" si="1"/>
        <v>0</v>
      </c>
      <c r="AA23" s="43" t="str">
        <f t="shared" si="2"/>
        <v/>
      </c>
      <c r="AB23" s="43" t="e" vm="16">
        <f t="shared" si="3"/>
        <v>#VALUE!</v>
      </c>
      <c r="AC23" s="32">
        <f t="shared" si="4"/>
        <v>0</v>
      </c>
      <c r="AD23" s="32">
        <f t="shared" si="5"/>
        <v>0</v>
      </c>
      <c r="AE23" s="33" t="s">
        <v>143</v>
      </c>
      <c r="AF23" s="32" t="str">
        <f t="shared" si="6"/>
        <v/>
      </c>
      <c r="AG23" s="32">
        <f t="shared" si="7"/>
        <v>0</v>
      </c>
      <c r="AH23" s="32" t="e">
        <f t="shared" si="11"/>
        <v>#VALUE!</v>
      </c>
      <c r="AI23" s="32">
        <v>135</v>
      </c>
      <c r="AJ23" s="32"/>
      <c r="AK23" s="32"/>
      <c r="AL23" s="32"/>
      <c r="AM23" s="32"/>
      <c r="AN23" s="32">
        <v>4</v>
      </c>
      <c r="AO23" s="32">
        <v>2</v>
      </c>
      <c r="AP23" s="32">
        <v>0</v>
      </c>
      <c r="AQ23" s="32">
        <f t="shared" si="12"/>
        <v>0</v>
      </c>
      <c r="AR23" s="32">
        <f t="shared" si="13"/>
        <v>0</v>
      </c>
      <c r="AS23" s="32">
        <f t="shared" si="8"/>
        <v>0</v>
      </c>
      <c r="AT23" s="32">
        <f t="shared" si="9"/>
        <v>0</v>
      </c>
      <c r="AU23" s="32" t="str">
        <f t="shared" si="10"/>
        <v>keine</v>
      </c>
      <c r="AV23" s="32"/>
      <c r="AW23" s="32" t="b">
        <f t="shared" si="14"/>
        <v>0</v>
      </c>
      <c r="AX23" s="38"/>
      <c r="AY23" s="38"/>
      <c r="AZ23" s="38"/>
      <c r="BA23" s="38"/>
      <c r="BB23" s="38"/>
      <c r="BC23" s="38"/>
      <c r="BD23" s="38"/>
      <c r="BE23" s="38" t="str">
        <f t="shared" si="15"/>
        <v/>
      </c>
      <c r="BF23" s="38"/>
      <c r="BG23" s="38"/>
      <c r="BH23" s="38"/>
      <c r="BI23" s="38"/>
      <c r="BJ23" s="38" t="str">
        <f>IFERROR(INDEX(Preisfaktoren!$B$22:$C$44,MATCH(D23,Preisfaktoren!$B$22:$B$44,0),2),"")</f>
        <v/>
      </c>
      <c r="BK23" s="38" t="str">
        <f>IFERROR(INDEX(Preisfaktoren!$B$22:$F$44,MATCH(D23,Preisfaktoren!$B$22:$B$44,0),5),"")</f>
        <v/>
      </c>
      <c r="BL23" s="38" t="str">
        <f>IFERROR(INDEX(Biegeabzug!$A$4:$H$21,MATCH($BK23,Biegeabzug!$A$4:$A$21,0),MATCH(135,Biegeabzug!$A$4:$H$4,1)),"")</f>
        <v/>
      </c>
      <c r="BM23" s="38" t="b">
        <f t="shared" si="16"/>
        <v>1</v>
      </c>
    </row>
    <row r="24" spans="1:65">
      <c r="A24" s="30"/>
      <c r="B24" s="30"/>
      <c r="C24" s="30"/>
      <c r="D24" s="30"/>
      <c r="E24" s="65" t="s">
        <v>43</v>
      </c>
      <c r="F24" s="48" t="str">
        <f>IF(ISBLANK(D24),"",IF(E24="ja",[2]Übersicht!$C$7,"keine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44</v>
      </c>
      <c r="W24" s="101"/>
      <c r="Y24" s="32">
        <f t="shared" si="0"/>
        <v>0</v>
      </c>
      <c r="Z24" s="32">
        <f t="shared" si="1"/>
        <v>0</v>
      </c>
      <c r="AA24" s="43" t="str">
        <f t="shared" si="2"/>
        <v/>
      </c>
      <c r="AB24" s="43" t="e" vm="16">
        <f t="shared" si="3"/>
        <v>#VALUE!</v>
      </c>
      <c r="AC24" s="32">
        <f t="shared" si="4"/>
        <v>0</v>
      </c>
      <c r="AD24" s="32">
        <f t="shared" si="5"/>
        <v>0</v>
      </c>
      <c r="AE24" s="33" t="s">
        <v>143</v>
      </c>
      <c r="AF24" s="32" t="str">
        <f t="shared" si="6"/>
        <v/>
      </c>
      <c r="AG24" s="32">
        <f t="shared" si="7"/>
        <v>0</v>
      </c>
      <c r="AH24" s="32" t="e">
        <f t="shared" si="11"/>
        <v>#VALUE!</v>
      </c>
      <c r="AI24" s="32">
        <v>135</v>
      </c>
      <c r="AJ24" s="32"/>
      <c r="AK24" s="32"/>
      <c r="AL24" s="32"/>
      <c r="AM24" s="32"/>
      <c r="AN24" s="32">
        <v>4</v>
      </c>
      <c r="AO24" s="32">
        <v>2</v>
      </c>
      <c r="AP24" s="32">
        <v>0</v>
      </c>
      <c r="AQ24" s="32">
        <f t="shared" si="12"/>
        <v>0</v>
      </c>
      <c r="AR24" s="32">
        <f t="shared" si="13"/>
        <v>0</v>
      </c>
      <c r="AS24" s="32">
        <f t="shared" si="8"/>
        <v>0</v>
      </c>
      <c r="AT24" s="32">
        <f t="shared" si="9"/>
        <v>0</v>
      </c>
      <c r="AU24" s="32" t="str">
        <f t="shared" si="10"/>
        <v>keine</v>
      </c>
      <c r="AV24" s="32"/>
      <c r="AW24" s="32" t="b">
        <f t="shared" si="14"/>
        <v>0</v>
      </c>
      <c r="AX24" s="38"/>
      <c r="AY24" s="38"/>
      <c r="AZ24" s="38"/>
      <c r="BA24" s="38"/>
      <c r="BB24" s="38"/>
      <c r="BC24" s="38"/>
      <c r="BD24" s="38"/>
      <c r="BE24" s="38" t="str">
        <f t="shared" si="15"/>
        <v/>
      </c>
      <c r="BF24" s="38"/>
      <c r="BG24" s="38"/>
      <c r="BH24" s="38"/>
      <c r="BI24" s="38"/>
      <c r="BJ24" s="38" t="str">
        <f>IFERROR(INDEX(Preisfaktoren!$B$22:$C$44,MATCH(D24,Preisfaktoren!$B$22:$B$44,0),2),"")</f>
        <v/>
      </c>
      <c r="BK24" s="38" t="str">
        <f>IFERROR(INDEX(Preisfaktoren!$B$22:$F$44,MATCH(D24,Preisfaktoren!$B$22:$B$44,0),5),"")</f>
        <v/>
      </c>
      <c r="BL24" s="38" t="str">
        <f>IFERROR(INDEX(Biegeabzug!$A$4:$H$21,MATCH($BK24,Biegeabzug!$A$4:$A$21,0),MATCH(135,Biegeabzug!$A$4:$H$4,1)),"")</f>
        <v/>
      </c>
      <c r="BM24" s="38" t="b">
        <f t="shared" si="16"/>
        <v>1</v>
      </c>
    </row>
    <row r="25" spans="1:65">
      <c r="A25" s="30"/>
      <c r="B25" s="30"/>
      <c r="C25" s="30"/>
      <c r="D25" s="30"/>
      <c r="E25" s="65" t="s">
        <v>43</v>
      </c>
      <c r="F25" s="48" t="str">
        <f>IF(ISBLANK(D25),"",IF(E25="ja",[2]Übersicht!$C$7,"keine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44</v>
      </c>
      <c r="W25" s="101"/>
      <c r="Y25" s="32">
        <f t="shared" si="0"/>
        <v>0</v>
      </c>
      <c r="Z25" s="32">
        <f t="shared" si="1"/>
        <v>0</v>
      </c>
      <c r="AA25" s="43" t="str">
        <f t="shared" si="2"/>
        <v/>
      </c>
      <c r="AB25" s="43" t="e" vm="16">
        <f t="shared" si="3"/>
        <v>#VALUE!</v>
      </c>
      <c r="AC25" s="32">
        <f t="shared" si="4"/>
        <v>0</v>
      </c>
      <c r="AD25" s="32">
        <f t="shared" si="5"/>
        <v>0</v>
      </c>
      <c r="AE25" s="33" t="s">
        <v>143</v>
      </c>
      <c r="AF25" s="32" t="str">
        <f t="shared" si="6"/>
        <v/>
      </c>
      <c r="AG25" s="32">
        <f t="shared" si="7"/>
        <v>0</v>
      </c>
      <c r="AH25" s="32" t="e">
        <f t="shared" si="11"/>
        <v>#VALUE!</v>
      </c>
      <c r="AI25" s="32">
        <v>135</v>
      </c>
      <c r="AJ25" s="32"/>
      <c r="AK25" s="32"/>
      <c r="AL25" s="32"/>
      <c r="AM25" s="32"/>
      <c r="AN25" s="32">
        <v>4</v>
      </c>
      <c r="AO25" s="32">
        <v>2</v>
      </c>
      <c r="AP25" s="32">
        <v>0</v>
      </c>
      <c r="AQ25" s="32">
        <f t="shared" si="12"/>
        <v>0</v>
      </c>
      <c r="AR25" s="32">
        <f t="shared" si="13"/>
        <v>0</v>
      </c>
      <c r="AS25" s="32">
        <f t="shared" si="8"/>
        <v>0</v>
      </c>
      <c r="AT25" s="32">
        <f t="shared" si="9"/>
        <v>0</v>
      </c>
      <c r="AU25" s="32" t="str">
        <f t="shared" si="10"/>
        <v>keine</v>
      </c>
      <c r="AV25" s="32"/>
      <c r="AW25" s="32" t="b">
        <f t="shared" si="14"/>
        <v>0</v>
      </c>
      <c r="AX25" s="38"/>
      <c r="AY25" s="38"/>
      <c r="AZ25" s="38"/>
      <c r="BA25" s="38"/>
      <c r="BB25" s="38"/>
      <c r="BC25" s="38"/>
      <c r="BD25" s="38"/>
      <c r="BE25" s="38" t="str">
        <f t="shared" si="15"/>
        <v/>
      </c>
      <c r="BF25" s="38"/>
      <c r="BG25" s="38"/>
      <c r="BH25" s="38"/>
      <c r="BI25" s="38"/>
      <c r="BJ25" s="38" t="str">
        <f>IFERROR(INDEX(Preisfaktoren!$B$22:$C$44,MATCH(D25,Preisfaktoren!$B$22:$B$44,0),2),"")</f>
        <v/>
      </c>
      <c r="BK25" s="38" t="str">
        <f>IFERROR(INDEX(Preisfaktoren!$B$22:$F$44,MATCH(D25,Preisfaktoren!$B$22:$B$44,0),5),"")</f>
        <v/>
      </c>
      <c r="BL25" s="38" t="str">
        <f>IFERROR(INDEX(Biegeabzug!$A$4:$H$21,MATCH($BK25,Biegeabzug!$A$4:$A$21,0),MATCH(135,Biegeabzug!$A$4:$H$4,1)),"")</f>
        <v/>
      </c>
      <c r="BM25" s="38" t="b">
        <f t="shared" si="16"/>
        <v>1</v>
      </c>
    </row>
  </sheetData>
  <sheetProtection sheet="1" objects="1" scenarios="1"/>
  <mergeCells count="3">
    <mergeCell ref="C2:D2"/>
    <mergeCell ref="A3:D3"/>
    <mergeCell ref="R4:T4"/>
  </mergeCells>
  <conditionalFormatting sqref="V6:V25">
    <cfRule type="expression" dxfId="13" priority="1">
      <formula>NOT($BM6)</formula>
    </cfRule>
  </conditionalFormatting>
  <conditionalFormatting sqref="AE6:AE25">
    <cfRule type="expression" dxfId="12" priority="2">
      <formula>AD6&lt;&gt;#REF!</formula>
    </cfRule>
  </conditionalFormatting>
  <dataValidations disablePrompts="1" count="8">
    <dataValidation type="custom" allowBlank="1" showInputMessage="1" showErrorMessage="1" errorTitle="Winkel W01 weicht ab" error="Der Winkel W01 muss 90 bis 180° betragen." sqref="M6:M25" xr:uid="{BA862478-7849-4071-A320-7BA6AB999DD1}">
      <formula1>BE6</formula1>
    </dataValidation>
    <dataValidation type="list" allowBlank="1" showInputMessage="1" showErrorMessage="1" sqref="D6:D25" xr:uid="{F0F6FCD1-944F-4E91-A3A9-C5F9FA86F4F8}">
      <formula1>MaterialArten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EB4F5416-DD00-4800-9A4B-2F89CDB1BB88}">
      <formula1>"Ja,Nein"</formula1>
    </dataValidation>
    <dataValidation type="list" allowBlank="1" showInputMessage="1" showErrorMessage="1" sqref="AE6:AE25" xr:uid="{B935A151-166D-4895-8A46-B984A71CBA87}">
      <formula1>"einseitig,zweiseitig"</formula1>
    </dataValidation>
    <dataValidation allowBlank="1" sqref="F6:F25" xr:uid="{EBCF946A-225A-4F10-80E0-C4C7A56C4E92}"/>
    <dataValidation allowBlank="1" showErrorMessage="1" errorTitle="Materialstärke zu klein" error="Für Bolzen muss das Material mindestens 2mm stark sein, sonst sieht man Abdrücke auf der Gegenseite." sqref="BM6:BM25" xr:uid="{B41C69EB-C82B-4D58-A8A7-B6E96CB39467}"/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0E6A8815-0FE2-403F-99ED-0F3AEC8C2048}"/>
    <dataValidation type="list" allowBlank="1" sqref="E6:E25" xr:uid="{836BB704-7485-46F9-824D-AB9429708173}">
      <formula1>"ja,nein"</formula1>
    </dataValidation>
  </dataValidations>
  <hyperlinks>
    <hyperlink ref="F1" location="'Sélection du type'!A1" display="zurück zu Typenauswahl" xr:uid="{88356AD1-608B-4E1A-BEA6-CC3E47A63AC5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F4BEF-8E91-4954-90E6-5BA4020C02CA}">
  <dimension ref="A1:F17"/>
  <sheetViews>
    <sheetView topLeftCell="A11" zoomScale="85" zoomScaleNormal="85" workbookViewId="0">
      <selection activeCell="C14" sqref="C14"/>
    </sheetView>
  </sheetViews>
  <sheetFormatPr baseColWidth="10" defaultColWidth="62.84375" defaultRowHeight="41.25" customHeight="1"/>
  <cols>
    <col min="1" max="4" width="39" customWidth="1"/>
    <col min="5" max="6" width="39.3046875" customWidth="1"/>
  </cols>
  <sheetData>
    <row r="1" spans="1:6" ht="21.75" customHeight="1">
      <c r="A1" s="35" t="s">
        <v>27</v>
      </c>
    </row>
    <row r="2" spans="1:6" ht="14.25" customHeight="1">
      <c r="A2" s="35"/>
    </row>
    <row r="3" spans="1:6" s="66" customFormat="1" ht="8.25" customHeight="1">
      <c r="A3" s="67"/>
    </row>
    <row r="4" spans="1:6" ht="15.45">
      <c r="A4" s="68" t="str">
        <f>FBL!A1</f>
        <v>Tôle plate</v>
      </c>
      <c r="B4" s="68" t="str">
        <f>FMA!A1</f>
        <v>Tôle plate avec 1 trou de suspension</v>
      </c>
      <c r="C4" s="68" t="str">
        <f>Q2S!A1</f>
        <v>Tôle de serrage bilatéral</v>
      </c>
      <c r="D4" s="68" t="str">
        <f>Q1S!A1</f>
        <v>Tôle de serrage unilatéral</v>
      </c>
      <c r="E4" s="68" t="str">
        <f>ZBLVAR!A1</f>
        <v>Tôle en Z variable</v>
      </c>
    </row>
    <row r="5" spans="1:6" ht="183" customHeight="1">
      <c r="A5" s="55" t="e" vm="2">
        <f>INDEX(Bilder,MATCH(A4,Blechbezeichnung,0),2)</f>
        <v>#VALUE!</v>
      </c>
      <c r="B5" s="56" t="e" vm="3">
        <f>INDEX(Bilder,MATCH(B4,Blechbezeichnung,0),2)</f>
        <v>#VALUE!</v>
      </c>
      <c r="C5" s="55" t="e" vm="4">
        <f>INDEX(Bilder,MATCH(C4,Blechbezeichnung,0),2)</f>
        <v>#VALUE!</v>
      </c>
      <c r="D5" s="55" t="e" vm="5">
        <f>INDEX(Bilder,MATCH(D4,Blechbezeichnung,0),2)</f>
        <v>#VALUE!</v>
      </c>
      <c r="E5" s="55" t="e" vm="6">
        <f>INDEX(Bilder,MATCH(E4,Blechbezeichnung,0),2)</f>
        <v>#VALUE!</v>
      </c>
    </row>
    <row r="6" spans="1:6" s="66" customFormat="1" ht="11.25" customHeight="1">
      <c r="A6" s="69"/>
      <c r="B6" s="69"/>
      <c r="C6" s="69"/>
      <c r="D6" s="69"/>
      <c r="E6" s="69"/>
    </row>
    <row r="7" spans="1:6" ht="15.45">
      <c r="A7" s="68" t="str">
        <f>Q90A!A1</f>
        <v xml:space="preserve">Tôle de serrage angle extérieur 90° </v>
      </c>
      <c r="B7" s="68" t="str">
        <f>Q90I!A1</f>
        <v>Tôle de serrage angle intérieur 90°</v>
      </c>
      <c r="C7" s="68" t="str">
        <f>QAVAR!A1</f>
        <v>Tôle de serrage angle extérieur variable</v>
      </c>
      <c r="D7" s="68" t="str">
        <f>QIVAR!A1</f>
        <v>Tôle de serrage angle intériieur variable</v>
      </c>
      <c r="E7" s="113" t="str">
        <f>QA1SVAR!A1</f>
        <v>Tôle de serrage angle extérieur unilatéral variable</v>
      </c>
    </row>
    <row r="8" spans="1:6" ht="183" customHeight="1">
      <c r="A8" s="56" t="e" vm="7">
        <f>INDEX(Bilder,MATCH(A7,Blechbezeichnung,0),2)</f>
        <v>#VALUE!</v>
      </c>
      <c r="B8" s="55" t="e" vm="8">
        <f>INDEX(Bilder,MATCH(B7,Blechbezeichnung,0),2)</f>
        <v>#VALUE!</v>
      </c>
      <c r="C8" s="55" t="e" vm="9">
        <f>INDEX(Bilder,MATCH(C7,Blechbezeichnung,0),2)</f>
        <v>#VALUE!</v>
      </c>
      <c r="D8" s="55" t="e" vm="10">
        <f>INDEX(Bilder,MATCH(D7,Blechbezeichnung,0),2)</f>
        <v>#VALUE!</v>
      </c>
      <c r="E8" s="55" t="e" vm="11">
        <f>INDEX(Bilder,MATCH(E7,Blechbezeichnung,0),2)</f>
        <v>#VALUE!</v>
      </c>
    </row>
    <row r="9" spans="1:6" s="66" customFormat="1" ht="10.5" customHeight="1">
      <c r="A9" s="69"/>
      <c r="B9" s="69"/>
      <c r="C9" s="69"/>
      <c r="D9" s="69"/>
      <c r="E9" s="69"/>
    </row>
    <row r="10" spans="1:6" ht="15.45">
      <c r="A10" s="68" t="str">
        <f>W90A!A1</f>
        <v>Tôle d’angle angle extérieur 90°</v>
      </c>
      <c r="B10" s="68" t="str">
        <f>W90I!A1</f>
        <v>Tôle d’angle angle intérieur 90°</v>
      </c>
      <c r="C10" s="68" t="str">
        <f>WAVAR!A1</f>
        <v>Tôle d’angle angle extérieur variable</v>
      </c>
      <c r="D10" s="68" t="str">
        <f>WIVAR!A1</f>
        <v>Tôle d’angle angle intérieur variable</v>
      </c>
      <c r="E10" s="68" t="str">
        <f>ZBL160!A1</f>
        <v>Tôle d’insertion 160°</v>
      </c>
      <c r="F10" s="68" t="str">
        <f>ZBL135!A1</f>
        <v>Tôle d’insertion 135°</v>
      </c>
    </row>
    <row r="11" spans="1:6" ht="183" customHeight="1">
      <c r="A11" s="55" t="e" vm="12">
        <f t="shared" ref="A11:F11" si="0">INDEX(Bilder,MATCH(A10,Blechbezeichnung,0),2)</f>
        <v>#VALUE!</v>
      </c>
      <c r="B11" s="55" t="e" vm="13">
        <f t="shared" si="0"/>
        <v>#VALUE!</v>
      </c>
      <c r="C11" s="55" t="e" vm="14">
        <f t="shared" si="0"/>
        <v>#VALUE!</v>
      </c>
      <c r="D11" s="55" t="e" vm="14">
        <f t="shared" si="0"/>
        <v>#VALUE!</v>
      </c>
      <c r="E11" s="55" t="e" vm="15">
        <f t="shared" si="0"/>
        <v>#VALUE!</v>
      </c>
      <c r="F11" s="112" t="e" vm="16">
        <f t="shared" si="0"/>
        <v>#VALUE!</v>
      </c>
    </row>
    <row r="12" spans="1:6" s="66" customFormat="1" ht="13.5" customHeight="1">
      <c r="A12" s="69"/>
      <c r="B12" s="69"/>
      <c r="C12" s="69"/>
      <c r="D12" s="69"/>
      <c r="E12" s="69"/>
    </row>
    <row r="13" spans="1:6" ht="15.45">
      <c r="A13" s="68" t="str">
        <f>UBL!A1</f>
        <v>Tôle en U</v>
      </c>
      <c r="B13" s="68" t="str">
        <f>UBLASVAR!A1</f>
        <v>Tôle en U asymétrique variable</v>
      </c>
      <c r="C13" s="68" t="str">
        <f>SBL!A1</f>
        <v>Revêtement meneau</v>
      </c>
      <c r="D13" s="68" t="str">
        <f>EBL!A1</f>
        <v>Tôle de revêtement d’angle</v>
      </c>
      <c r="E13" s="68" t="str">
        <f>EBLVAR!A1</f>
        <v>Tôle de revêtement d’angle variable</v>
      </c>
    </row>
    <row r="14" spans="1:6" ht="155.25" customHeight="1">
      <c r="A14" s="55" t="e" vm="17">
        <f>INDEX(Bilder,MATCH(A13,Blechbezeichnung,0),2)</f>
        <v>#VALUE!</v>
      </c>
      <c r="B14" s="55" t="e" vm="18">
        <f>INDEX(Bilder,MATCH(B13,Blechbezeichnung,0),2)</f>
        <v>#VALUE!</v>
      </c>
      <c r="C14" s="55" t="e" vm="19">
        <f>INDEX(Bilder,MATCH(C13,Blechbezeichnung,0),2)</f>
        <v>#VALUE!</v>
      </c>
      <c r="D14" s="55" t="e" vm="20">
        <f>INDEX(Bilder,MATCH(D13,Blechbezeichnung,0),2)</f>
        <v>#VALUE!</v>
      </c>
      <c r="E14" s="55" t="e" vm="21">
        <f>INDEX(Bilder,MATCH(E13,Blechbezeichnung,0),2)</f>
        <v>#VALUE!</v>
      </c>
    </row>
    <row r="15" spans="1:6" s="66" customFormat="1" ht="13.5" customHeight="1">
      <c r="A15" s="69"/>
      <c r="B15" s="69"/>
      <c r="C15" s="69"/>
      <c r="D15" s="69"/>
      <c r="E15" s="69"/>
    </row>
    <row r="16" spans="1:6" ht="16.5" customHeight="1">
      <c r="A16" s="55"/>
    </row>
    <row r="17" ht="60.75" customHeight="1"/>
  </sheetData>
  <sheetProtection sheet="1" objects="1" scenarios="1"/>
  <hyperlinks>
    <hyperlink ref="A5" location="'FBL'!A1" display="FBL!A1" xr:uid="{9F46AD65-A2BB-4AD8-944B-46E69E49EDF5}"/>
    <hyperlink ref="B5" location="'FMA'!A1" display="FMA!A1" xr:uid="{A7350524-9C5F-4DBE-B564-105FC4AC937A}"/>
    <hyperlink ref="D5" location="'Q1S'!A1" display="Q1S!A1" xr:uid="{464C0A30-85CC-412F-B687-C3FA47D3BF7C}"/>
    <hyperlink ref="C5" location="'Q2S'!A1" display="Q2S!A1" xr:uid="{6D1EF993-9B34-4DCA-A4B3-1CF6058665CD}"/>
    <hyperlink ref="A8" location="'Q90A'!A1" display="Q90A!A1" xr:uid="{8643AD82-0EF2-4354-925B-34555D0BE55D}"/>
    <hyperlink ref="A11" location="'W90A'!A1" display="W90A!A1" xr:uid="{07FD0FE1-051A-4A39-801F-77625F5E3C40}"/>
    <hyperlink ref="B11" location="'W90I'!A1" display="W90I!A1" xr:uid="{F5934B8E-66FF-4242-8C1D-EDE6096569F3}"/>
    <hyperlink ref="C11" location="'WAVAR'!A1" display="WAVAR!A1" xr:uid="{6D891472-F37B-48EA-AB76-899D8BACB795}"/>
    <hyperlink ref="D11" location="'WIVAR'!A1" display="WIVAR!A1" xr:uid="{C2F18FD9-BC60-46A3-8310-A1F35BC988A2}"/>
    <hyperlink ref="B8" location="'Q90I'!A1" display="Q90I!A1" xr:uid="{4689F5EF-DCB5-4A5B-BEC4-F5CB2E1CE387}"/>
    <hyperlink ref="C8" location="QAVAR" display="QAVAR" xr:uid="{D11048AB-5C08-41EA-BA3D-EB124D5E51A9}"/>
    <hyperlink ref="D8" location="'QIVAR'!A1" display="QIVAR!A1" xr:uid="{F4A2646A-B79E-4C77-8932-28C49BC5307A}"/>
    <hyperlink ref="E5" location="'ZBLVAR'!A1" display="ZBLVAR!A1" xr:uid="{B12547F6-3755-4761-A79C-EB13E278AB9B}"/>
    <hyperlink ref="E8" location="QA1SVAR" display="QA1SVAR" xr:uid="{F186F66E-1EBC-47A4-B254-9CB9496DAF20}"/>
    <hyperlink ref="E11" location="'ZBL160'!A1" display="ZBL160!A1" xr:uid="{201339AB-1AB8-481F-A52D-F138EB4912F8}"/>
    <hyperlink ref="A14" location="'UBL'!A1" display="UBL!A1" xr:uid="{961C6469-7350-4952-8BD3-B448229EF202}"/>
    <hyperlink ref="B14" location="UBLAS" display="UBLAS" xr:uid="{B32A137A-5434-473B-91FF-8AC793F782DD}"/>
    <hyperlink ref="C14" location="'SBL'!A1" display="SBL!A1" xr:uid="{C7FDDC90-61DA-4A43-BD67-B7DAB413C110}"/>
    <hyperlink ref="D14" location="'EBL'!A1" display="EBL!A1" xr:uid="{D22E7344-C394-40D3-88CF-1C7E1D1D3DD9}"/>
    <hyperlink ref="E14" location="'EBLVAR'!A1" display="EBLVAR!A1" xr:uid="{E307EB15-CD5A-45B5-BA10-3A1CCC8D6110}"/>
    <hyperlink ref="F11" location="'ZBL135'!A1" display="ZBL135!A1" xr:uid="{637784C9-49E5-4546-B863-D7CE4F209DF5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4DB13-EE11-4031-B988-B2CC0D52673B}">
  <dimension ref="A1:BN25"/>
  <sheetViews>
    <sheetView zoomScaleNormal="100" workbookViewId="0">
      <selection activeCell="A6" sqref="A6"/>
    </sheetView>
  </sheetViews>
  <sheetFormatPr baseColWidth="10" defaultColWidth="11.3828125" defaultRowHeight="12.45" outlineLevelCol="1"/>
  <cols>
    <col min="1" max="1" width="14.3046875" customWidth="1"/>
    <col min="2" max="2" width="11.3046875" customWidth="1"/>
    <col min="3" max="3" width="22.53515625" customWidth="1"/>
    <col min="4" max="4" width="26.53515625" bestFit="1" customWidth="1"/>
    <col min="5" max="5" width="20.15234375" bestFit="1" customWidth="1"/>
    <col min="6" max="6" width="38.69140625" customWidth="1"/>
    <col min="10" max="17" width="11.3828125" hidden="1" customWidth="1"/>
    <col min="18" max="18" width="11.3828125" customWidth="1"/>
    <col min="19" max="19" width="14.69140625" bestFit="1" customWidth="1"/>
    <col min="20" max="20" width="7.84375" bestFit="1" customWidth="1"/>
    <col min="21" max="21" width="11.3828125" hidden="1" customWidth="1"/>
    <col min="22" max="22" width="10.3046875" bestFit="1" customWidth="1"/>
    <col min="23" max="23" width="31.3828125" customWidth="1"/>
    <col min="25" max="62" width="11.3828125" hidden="1" customWidth="1" outlineLevel="1"/>
    <col min="63" max="63" width="14.3046875" hidden="1" customWidth="1" outlineLevel="1"/>
    <col min="64" max="64" width="11.84375" hidden="1" customWidth="1" outlineLevel="1"/>
    <col min="65" max="65" width="11.3828125" hidden="1" customWidth="1" outlineLevel="1"/>
    <col min="66" max="66" width="11.3828125" collapsed="1"/>
  </cols>
  <sheetData>
    <row r="1" spans="1:65" ht="15.45">
      <c r="A1" s="31" t="s">
        <v>77</v>
      </c>
      <c r="B1" s="31"/>
      <c r="C1" s="31"/>
      <c r="D1" s="31"/>
      <c r="F1" s="47" t="s">
        <v>29</v>
      </c>
      <c r="W1" s="31"/>
    </row>
    <row r="2" spans="1:65" ht="118.5" customHeight="1">
      <c r="A2" s="34" t="s">
        <v>30</v>
      </c>
      <c r="C2" s="157" t="s">
        <v>78</v>
      </c>
      <c r="D2" s="157"/>
      <c r="F2" s="57"/>
      <c r="W2" s="102"/>
    </row>
    <row r="3" spans="1:65" ht="237" customHeight="1">
      <c r="A3" s="156" t="e" vm="37">
        <f>INDEX(Bilder,MATCH(A1,Blechbezeichnung,0),3)</f>
        <v>#VALUE!</v>
      </c>
      <c r="B3" s="156"/>
      <c r="C3" s="156"/>
      <c r="D3" s="156"/>
      <c r="F3" s="49" t="e" vm="15">
        <f>INDEX(Bilder,MATCH(A1,Blechbezeichnung,0),2)</f>
        <v>#VALUE!</v>
      </c>
    </row>
    <row r="4" spans="1:65" ht="19.5" customHeight="1">
      <c r="A4" s="98"/>
      <c r="B4" s="98"/>
      <c r="C4" s="98"/>
      <c r="D4" s="98"/>
      <c r="E4" s="49"/>
      <c r="F4" s="49"/>
      <c r="R4" s="159" t="s">
        <v>32</v>
      </c>
      <c r="S4" s="159"/>
      <c r="T4" s="159"/>
    </row>
    <row r="5" spans="1:65" ht="87">
      <c r="A5" s="37" t="s">
        <v>13</v>
      </c>
      <c r="B5" s="38" t="s">
        <v>14</v>
      </c>
      <c r="C5" s="38" t="s">
        <v>33</v>
      </c>
      <c r="D5" s="38" t="s">
        <v>18</v>
      </c>
      <c r="E5" s="38" t="s">
        <v>34</v>
      </c>
      <c r="F5" s="38" t="s">
        <v>35</v>
      </c>
      <c r="G5" s="38" t="s">
        <v>36</v>
      </c>
      <c r="H5" s="38" t="s">
        <v>55</v>
      </c>
      <c r="I5" s="38" t="s">
        <v>56</v>
      </c>
      <c r="J5" s="38" t="s">
        <v>156</v>
      </c>
      <c r="K5" s="38" t="s">
        <v>97</v>
      </c>
      <c r="L5" s="38" t="s">
        <v>98</v>
      </c>
      <c r="M5" s="38" t="s">
        <v>115</v>
      </c>
      <c r="N5" s="38" t="s">
        <v>99</v>
      </c>
      <c r="O5" s="38" t="s">
        <v>100</v>
      </c>
      <c r="P5" s="38" t="s">
        <v>101</v>
      </c>
      <c r="Q5" s="38" t="s">
        <v>102</v>
      </c>
      <c r="R5" s="37" t="s">
        <v>50</v>
      </c>
      <c r="S5" s="37" t="s">
        <v>51</v>
      </c>
      <c r="T5" s="37" t="s">
        <v>52</v>
      </c>
      <c r="U5" s="37" t="s">
        <v>103</v>
      </c>
      <c r="V5" s="37" t="s">
        <v>41</v>
      </c>
      <c r="W5" s="37" t="s">
        <v>42</v>
      </c>
      <c r="X5" s="29"/>
      <c r="Y5" s="37" t="s">
        <v>105</v>
      </c>
      <c r="Z5" s="37" t="s">
        <v>106</v>
      </c>
      <c r="AA5" s="37" t="s">
        <v>107</v>
      </c>
      <c r="AB5" s="37" t="s">
        <v>108</v>
      </c>
      <c r="AC5" s="37" t="s">
        <v>109</v>
      </c>
      <c r="AD5" s="37" t="s">
        <v>110</v>
      </c>
      <c r="AE5" s="37" t="s">
        <v>111</v>
      </c>
      <c r="AF5" s="37" t="s">
        <v>112</v>
      </c>
      <c r="AG5" s="37" t="s">
        <v>113</v>
      </c>
      <c r="AH5" s="37" t="s">
        <v>114</v>
      </c>
      <c r="AI5" s="37" t="s">
        <v>115</v>
      </c>
      <c r="AJ5" s="37" t="s">
        <v>99</v>
      </c>
      <c r="AK5" s="37" t="s">
        <v>100</v>
      </c>
      <c r="AL5" s="37" t="s">
        <v>101</v>
      </c>
      <c r="AM5" s="37" t="s">
        <v>102</v>
      </c>
      <c r="AN5" s="37" t="s">
        <v>116</v>
      </c>
      <c r="AO5" s="37" t="s">
        <v>117</v>
      </c>
      <c r="AP5" s="37" t="s">
        <v>118</v>
      </c>
      <c r="AQ5" s="37" t="s">
        <v>119</v>
      </c>
      <c r="AR5" s="37" t="s">
        <v>120</v>
      </c>
      <c r="AS5" s="37" t="s">
        <v>121</v>
      </c>
      <c r="AT5" s="37" t="s">
        <v>122</v>
      </c>
      <c r="AU5" s="37" t="s">
        <v>123</v>
      </c>
      <c r="AV5" s="37" t="s">
        <v>103</v>
      </c>
      <c r="AW5" s="37" t="s">
        <v>124</v>
      </c>
      <c r="AX5" s="37" t="s">
        <v>125</v>
      </c>
      <c r="AY5" s="37" t="s">
        <v>126</v>
      </c>
      <c r="AZ5" s="37" t="s">
        <v>144</v>
      </c>
      <c r="BA5" s="37" t="s">
        <v>145</v>
      </c>
      <c r="BB5" s="37" t="s">
        <v>146</v>
      </c>
      <c r="BC5" s="37" t="s">
        <v>130</v>
      </c>
      <c r="BD5" s="37" t="s">
        <v>131</v>
      </c>
      <c r="BE5" s="37" t="s">
        <v>147</v>
      </c>
      <c r="BF5" s="37" t="s">
        <v>133</v>
      </c>
      <c r="BG5" s="37" t="s">
        <v>134</v>
      </c>
      <c r="BH5" s="37" t="s">
        <v>135</v>
      </c>
      <c r="BI5" s="37" t="s">
        <v>136</v>
      </c>
      <c r="BJ5" s="37" t="s">
        <v>137</v>
      </c>
      <c r="BK5" s="37" t="s">
        <v>138</v>
      </c>
      <c r="BL5" s="37" t="s">
        <v>163</v>
      </c>
      <c r="BM5" s="37" t="s">
        <v>141</v>
      </c>
    </row>
    <row r="6" spans="1:65">
      <c r="A6" s="30"/>
      <c r="B6" s="30"/>
      <c r="C6" s="30"/>
      <c r="D6" s="30"/>
      <c r="E6" s="65" t="s">
        <v>43</v>
      </c>
      <c r="F6" s="48" t="str">
        <f>IF(ISBLANK(D6),"",IF(E6="ja",[2]Übersicht!$C$7,"keine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44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>IF(B6&gt;0,$A$1,"")</f>
        <v/>
      </c>
      <c r="AB6" s="43" t="e" vm="15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143</v>
      </c>
      <c r="AF6" s="32" t="str">
        <f t="shared" ref="AF6:AF25" si="5">F6</f>
        <v/>
      </c>
      <c r="AG6" s="32">
        <f t="shared" ref="AG6:AG25" si="6">G6</f>
        <v>0</v>
      </c>
      <c r="AH6" s="32" t="e">
        <f>H6+6.2+I6-2*BL6</f>
        <v>#VALUE!</v>
      </c>
      <c r="AI6" s="32">
        <v>160</v>
      </c>
      <c r="AJ6" s="32"/>
      <c r="AK6" s="32"/>
      <c r="AL6" s="32"/>
      <c r="AM6" s="32"/>
      <c r="AN6" s="32">
        <v>4</v>
      </c>
      <c r="AO6" s="32">
        <v>2</v>
      </c>
      <c r="AP6" s="32">
        <v>0</v>
      </c>
      <c r="AQ6" s="32">
        <f>IF(V6="Ja",IF(G6&lt;2000,2,ROUNDUP((G6-2*G6/4)/900+1,0)),0)</f>
        <v>0</v>
      </c>
      <c r="AR6" s="32">
        <f>IF(V6="Nein",IF(IFERROR(SEARCH("eloxiert",D6),0)=0,IF(G6&lt;=2000,2,ROUNDUP((G6-2*G6/4)/900+1,0)),0),0)+T6</f>
        <v>0</v>
      </c>
      <c r="AS6" s="32">
        <f t="shared" ref="AS6:AS25" si="7">R6</f>
        <v>0</v>
      </c>
      <c r="AT6" s="32">
        <f t="shared" ref="AT6:AT25" si="8">S6</f>
        <v>0</v>
      </c>
      <c r="AU6" s="32" t="str">
        <f t="shared" ref="AU6:AU25" si="9">IF(ISBLANK(W6),"keine",W6)</f>
        <v>keine</v>
      </c>
      <c r="AV6" s="32"/>
      <c r="AW6" s="32" t="b">
        <f>IF(AND(COUNTBLANK(A6:G6)=0,COUNTBLANK(H6:I6)=0),TRUE(),FALSE())</f>
        <v>0</v>
      </c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IFERROR(INDEX(Preisfaktoren!$B$22:$C$44,MATCH(D6,Preisfaktoren!$B$22:$B$44,0),2),"")</f>
        <v/>
      </c>
      <c r="BK6" s="38" t="str">
        <f>IFERROR(INDEX(Preisfaktoren!$B$22:$F$44,MATCH(D6,Preisfaktoren!$B$22:$B$44,0),5),"")</f>
        <v/>
      </c>
      <c r="BL6" s="38" t="str">
        <f>IFERROR(INDEX(Biegeabzug!$A$4:$H$21,MATCH($BK6,Biegeabzug!$A$4:$A$21,0),MATCH(160,Biegeabzug!$A$4:$H$4,1)),"")</f>
        <v/>
      </c>
      <c r="BM6" s="38" t="b">
        <f>IF(V6="Nein","",IF(AND(V6="Ja",BJ6&lt;2),FALSE(),TRUE()))</f>
        <v>1</v>
      </c>
    </row>
    <row r="7" spans="1:65">
      <c r="A7" s="30"/>
      <c r="B7" s="30"/>
      <c r="C7" s="30"/>
      <c r="D7" s="30"/>
      <c r="E7" s="65" t="s">
        <v>43</v>
      </c>
      <c r="F7" s="48" t="str">
        <f>IF(ISBLANK(D7),"",IF(E7="ja",[2]Übersicht!$C$7,"keine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44</v>
      </c>
      <c r="W7" s="101"/>
      <c r="Y7" s="32">
        <f t="shared" si="0"/>
        <v>0</v>
      </c>
      <c r="Z7" s="32">
        <f t="shared" si="1"/>
        <v>0</v>
      </c>
      <c r="AA7" s="43" t="str">
        <f t="shared" ref="AA7:AA25" si="10">IF(B7&gt;0,$A$1,"")</f>
        <v/>
      </c>
      <c r="AB7" s="43" t="e" vm="15">
        <f t="shared" si="2"/>
        <v>#VALUE!</v>
      </c>
      <c r="AC7" s="32">
        <f t="shared" si="3"/>
        <v>0</v>
      </c>
      <c r="AD7" s="32">
        <f t="shared" si="4"/>
        <v>0</v>
      </c>
      <c r="AE7" s="33" t="s">
        <v>143</v>
      </c>
      <c r="AF7" s="32" t="str">
        <f t="shared" si="5"/>
        <v/>
      </c>
      <c r="AG7" s="32">
        <f t="shared" si="6"/>
        <v>0</v>
      </c>
      <c r="AH7" s="32" t="e">
        <f t="shared" ref="AH7:AH25" si="11">H7+6.2+I7-2*BL7</f>
        <v>#VALUE!</v>
      </c>
      <c r="AI7" s="32">
        <v>160</v>
      </c>
      <c r="AJ7" s="32"/>
      <c r="AK7" s="32"/>
      <c r="AL7" s="32"/>
      <c r="AM7" s="32"/>
      <c r="AN7" s="32">
        <v>4</v>
      </c>
      <c r="AO7" s="32">
        <v>2</v>
      </c>
      <c r="AP7" s="32">
        <v>0</v>
      </c>
      <c r="AQ7" s="32">
        <f t="shared" ref="AQ7:AQ25" si="12">IF(V7="Ja",IF(G7&lt;2000,2,ROUNDUP((G7-2*G7/4)/900+1,0)),0)</f>
        <v>0</v>
      </c>
      <c r="AR7" s="32">
        <f t="shared" ref="AR7:AR25" si="13">IF(V7="Nein",IF(IFERROR(SEARCH("eloxiert",D7),0)=0,IF(G7&lt;=2000,2,ROUNDUP((G7-2*G7/4)/900+1,0)),0),0)+T7</f>
        <v>0</v>
      </c>
      <c r="AS7" s="32">
        <f t="shared" si="7"/>
        <v>0</v>
      </c>
      <c r="AT7" s="32">
        <f t="shared" si="8"/>
        <v>0</v>
      </c>
      <c r="AU7" s="32" t="str">
        <f t="shared" si="9"/>
        <v>keine</v>
      </c>
      <c r="AV7" s="32"/>
      <c r="AW7" s="32" t="b">
        <f t="shared" ref="AW7:AW25" si="14">IF(AND(COUNTBLANK(A7:G7)=0,COUNTBLANK(H7:I7)=0),TRUE(),FALSE())</f>
        <v>0</v>
      </c>
      <c r="AX7" s="38"/>
      <c r="AY7" s="38"/>
      <c r="AZ7" s="38"/>
      <c r="BA7" s="38"/>
      <c r="BB7" s="38"/>
      <c r="BC7" s="38"/>
      <c r="BD7" s="38"/>
      <c r="BE7" s="38" t="str">
        <f t="shared" ref="BE7:BE25" si="15">IF(ISBLANK(M7),"",IF(OR(M7&lt;90,M7&gt;180),FALSE(),TRUE()))</f>
        <v/>
      </c>
      <c r="BF7" s="38"/>
      <c r="BG7" s="38"/>
      <c r="BH7" s="38"/>
      <c r="BI7" s="38"/>
      <c r="BJ7" s="38" t="str">
        <f>IFERROR(INDEX(Preisfaktoren!$B$22:$C$44,MATCH(D7,Preisfaktoren!$B$22:$B$44,0),2),"")</f>
        <v/>
      </c>
      <c r="BK7" s="38" t="str">
        <f>IFERROR(INDEX(Preisfaktoren!$B$22:$F$44,MATCH(D7,Preisfaktoren!$B$22:$B$44,0),5),"")</f>
        <v/>
      </c>
      <c r="BL7" s="38" t="str">
        <f>IFERROR(INDEX(Biegeabzug!$A$4:$H$21,MATCH($BK7,Biegeabzug!$A$4:$A$21,0),MATCH(160,Biegeabzug!$A$4:$H$4,1)),"")</f>
        <v/>
      </c>
      <c r="BM7" s="38" t="b">
        <f t="shared" ref="BM7:BM25" si="16">IF(V7="Nein","",IF(AND(V7="Ja",BJ7&lt;2),FALSE(),TRUE()))</f>
        <v>1</v>
      </c>
    </row>
    <row r="8" spans="1:65">
      <c r="A8" s="30"/>
      <c r="B8" s="30"/>
      <c r="C8" s="30"/>
      <c r="D8" s="30"/>
      <c r="E8" s="65" t="s">
        <v>43</v>
      </c>
      <c r="F8" s="48" t="str">
        <f>IF(ISBLANK(D8),"",IF(E8="ja",[2]Übersicht!$C$7,"keine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44</v>
      </c>
      <c r="W8" s="101"/>
      <c r="Y8" s="32">
        <f t="shared" si="0"/>
        <v>0</v>
      </c>
      <c r="Z8" s="32">
        <f t="shared" si="1"/>
        <v>0</v>
      </c>
      <c r="AA8" s="43" t="str">
        <f t="shared" si="10"/>
        <v/>
      </c>
      <c r="AB8" s="43" t="e" vm="15">
        <f t="shared" si="2"/>
        <v>#VALUE!</v>
      </c>
      <c r="AC8" s="32">
        <f t="shared" si="3"/>
        <v>0</v>
      </c>
      <c r="AD8" s="32">
        <f t="shared" si="4"/>
        <v>0</v>
      </c>
      <c r="AE8" s="33" t="s">
        <v>143</v>
      </c>
      <c r="AF8" s="32" t="str">
        <f t="shared" si="5"/>
        <v/>
      </c>
      <c r="AG8" s="32">
        <f t="shared" si="6"/>
        <v>0</v>
      </c>
      <c r="AH8" s="32" t="e">
        <f t="shared" si="11"/>
        <v>#VALUE!</v>
      </c>
      <c r="AI8" s="32">
        <v>160</v>
      </c>
      <c r="AJ8" s="32"/>
      <c r="AK8" s="32"/>
      <c r="AL8" s="32"/>
      <c r="AM8" s="32"/>
      <c r="AN8" s="32">
        <v>4</v>
      </c>
      <c r="AO8" s="32">
        <v>2</v>
      </c>
      <c r="AP8" s="32">
        <v>0</v>
      </c>
      <c r="AQ8" s="32">
        <f t="shared" si="12"/>
        <v>0</v>
      </c>
      <c r="AR8" s="32">
        <f t="shared" si="13"/>
        <v>0</v>
      </c>
      <c r="AS8" s="32">
        <f t="shared" si="7"/>
        <v>0</v>
      </c>
      <c r="AT8" s="32">
        <f t="shared" si="8"/>
        <v>0</v>
      </c>
      <c r="AU8" s="32" t="str">
        <f t="shared" si="9"/>
        <v>keine</v>
      </c>
      <c r="AV8" s="32"/>
      <c r="AW8" s="32" t="b">
        <f t="shared" si="14"/>
        <v>0</v>
      </c>
      <c r="AX8" s="38"/>
      <c r="AY8" s="38"/>
      <c r="AZ8" s="38"/>
      <c r="BA8" s="38"/>
      <c r="BB8" s="38"/>
      <c r="BC8" s="38"/>
      <c r="BD8" s="38"/>
      <c r="BE8" s="38" t="str">
        <f t="shared" si="15"/>
        <v/>
      </c>
      <c r="BF8" s="38"/>
      <c r="BG8" s="38"/>
      <c r="BH8" s="38"/>
      <c r="BI8" s="38"/>
      <c r="BJ8" s="38" t="str">
        <f>IFERROR(INDEX(Preisfaktoren!$B$22:$C$44,MATCH(D8,Preisfaktoren!$B$22:$B$44,0),2),"")</f>
        <v/>
      </c>
      <c r="BK8" s="38" t="str">
        <f>IFERROR(INDEX(Preisfaktoren!$B$22:$F$44,MATCH(D8,Preisfaktoren!$B$22:$B$44,0),5),"")</f>
        <v/>
      </c>
      <c r="BL8" s="38" t="str">
        <f>IFERROR(INDEX(Biegeabzug!$A$4:$H$21,MATCH($BK8,Biegeabzug!$A$4:$A$21,0),MATCH(160,Biegeabzug!$A$4:$H$4,1)),"")</f>
        <v/>
      </c>
      <c r="BM8" s="38" t="b">
        <f t="shared" si="16"/>
        <v>1</v>
      </c>
    </row>
    <row r="9" spans="1:65">
      <c r="A9" s="30"/>
      <c r="B9" s="30"/>
      <c r="C9" s="30"/>
      <c r="D9" s="30"/>
      <c r="E9" s="65" t="s">
        <v>43</v>
      </c>
      <c r="F9" s="48" t="str">
        <f>IF(ISBLANK(D9),"",IF(E9="ja",[2]Übersicht!$C$7,"keine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44</v>
      </c>
      <c r="W9" s="101"/>
      <c r="Y9" s="32">
        <f t="shared" si="0"/>
        <v>0</v>
      </c>
      <c r="Z9" s="32">
        <f t="shared" si="1"/>
        <v>0</v>
      </c>
      <c r="AA9" s="43" t="str">
        <f t="shared" si="10"/>
        <v/>
      </c>
      <c r="AB9" s="43" t="e" vm="15">
        <f t="shared" si="2"/>
        <v>#VALUE!</v>
      </c>
      <c r="AC9" s="32">
        <f t="shared" si="3"/>
        <v>0</v>
      </c>
      <c r="AD9" s="32">
        <f t="shared" si="4"/>
        <v>0</v>
      </c>
      <c r="AE9" s="33" t="s">
        <v>143</v>
      </c>
      <c r="AF9" s="32" t="str">
        <f t="shared" si="5"/>
        <v/>
      </c>
      <c r="AG9" s="32">
        <f t="shared" si="6"/>
        <v>0</v>
      </c>
      <c r="AH9" s="32" t="e">
        <f t="shared" si="11"/>
        <v>#VALUE!</v>
      </c>
      <c r="AI9" s="32">
        <v>160</v>
      </c>
      <c r="AJ9" s="32"/>
      <c r="AK9" s="32"/>
      <c r="AL9" s="32"/>
      <c r="AM9" s="32"/>
      <c r="AN9" s="32">
        <v>4</v>
      </c>
      <c r="AO9" s="32">
        <v>2</v>
      </c>
      <c r="AP9" s="32">
        <v>0</v>
      </c>
      <c r="AQ9" s="32">
        <f t="shared" si="12"/>
        <v>0</v>
      </c>
      <c r="AR9" s="32">
        <f t="shared" si="13"/>
        <v>0</v>
      </c>
      <c r="AS9" s="32">
        <f t="shared" si="7"/>
        <v>0</v>
      </c>
      <c r="AT9" s="32">
        <f t="shared" si="8"/>
        <v>0</v>
      </c>
      <c r="AU9" s="32" t="str">
        <f t="shared" si="9"/>
        <v>keine</v>
      </c>
      <c r="AV9" s="32"/>
      <c r="AW9" s="32" t="b">
        <f t="shared" si="14"/>
        <v>0</v>
      </c>
      <c r="AX9" s="38"/>
      <c r="AY9" s="38"/>
      <c r="AZ9" s="38"/>
      <c r="BA9" s="38"/>
      <c r="BB9" s="38"/>
      <c r="BC9" s="38"/>
      <c r="BD9" s="38"/>
      <c r="BE9" s="38" t="str">
        <f t="shared" si="15"/>
        <v/>
      </c>
      <c r="BF9" s="38"/>
      <c r="BG9" s="38"/>
      <c r="BH9" s="38"/>
      <c r="BI9" s="38"/>
      <c r="BJ9" s="38" t="str">
        <f>IFERROR(INDEX(Preisfaktoren!$B$22:$C$44,MATCH(D9,Preisfaktoren!$B$22:$B$44,0),2),"")</f>
        <v/>
      </c>
      <c r="BK9" s="38" t="str">
        <f>IFERROR(INDEX(Preisfaktoren!$B$22:$F$44,MATCH(D9,Preisfaktoren!$B$22:$B$44,0),5),"")</f>
        <v/>
      </c>
      <c r="BL9" s="38" t="str">
        <f>IFERROR(INDEX(Biegeabzug!$A$4:$H$21,MATCH($BK9,Biegeabzug!$A$4:$A$21,0),MATCH(160,Biegeabzug!$A$4:$H$4,1)),"")</f>
        <v/>
      </c>
      <c r="BM9" s="38" t="b">
        <f t="shared" si="16"/>
        <v>1</v>
      </c>
    </row>
    <row r="10" spans="1:65">
      <c r="A10" s="30"/>
      <c r="B10" s="30"/>
      <c r="C10" s="30"/>
      <c r="D10" s="30"/>
      <c r="E10" s="65" t="s">
        <v>43</v>
      </c>
      <c r="F10" s="48" t="str">
        <f>IF(ISBLANK(D10),"",IF(E10="ja",[2]Übersicht!$C$7,"keine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44</v>
      </c>
      <c r="W10" s="101"/>
      <c r="Y10" s="32">
        <f t="shared" si="0"/>
        <v>0</v>
      </c>
      <c r="Z10" s="32">
        <f t="shared" si="1"/>
        <v>0</v>
      </c>
      <c r="AA10" s="43" t="str">
        <f t="shared" si="10"/>
        <v/>
      </c>
      <c r="AB10" s="43" t="e" vm="15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143</v>
      </c>
      <c r="AF10" s="32" t="str">
        <f t="shared" si="5"/>
        <v/>
      </c>
      <c r="AG10" s="32">
        <f t="shared" si="6"/>
        <v>0</v>
      </c>
      <c r="AH10" s="32" t="e">
        <f t="shared" si="11"/>
        <v>#VALUE!</v>
      </c>
      <c r="AI10" s="32">
        <v>160</v>
      </c>
      <c r="AJ10" s="32"/>
      <c r="AK10" s="32"/>
      <c r="AL10" s="32"/>
      <c r="AM10" s="32"/>
      <c r="AN10" s="32">
        <v>4</v>
      </c>
      <c r="AO10" s="32">
        <v>2</v>
      </c>
      <c r="AP10" s="32">
        <v>0</v>
      </c>
      <c r="AQ10" s="32">
        <f t="shared" si="12"/>
        <v>0</v>
      </c>
      <c r="AR10" s="32">
        <f t="shared" si="13"/>
        <v>0</v>
      </c>
      <c r="AS10" s="32">
        <f t="shared" si="7"/>
        <v>0</v>
      </c>
      <c r="AT10" s="32">
        <f t="shared" si="8"/>
        <v>0</v>
      </c>
      <c r="AU10" s="32" t="str">
        <f t="shared" si="9"/>
        <v>keine</v>
      </c>
      <c r="AV10" s="32"/>
      <c r="AW10" s="32" t="b">
        <f t="shared" si="14"/>
        <v>0</v>
      </c>
      <c r="AX10" s="38"/>
      <c r="AY10" s="38"/>
      <c r="AZ10" s="38"/>
      <c r="BA10" s="38"/>
      <c r="BB10" s="38"/>
      <c r="BC10" s="38"/>
      <c r="BD10" s="38"/>
      <c r="BE10" s="38" t="str">
        <f t="shared" si="15"/>
        <v/>
      </c>
      <c r="BF10" s="38"/>
      <c r="BG10" s="38"/>
      <c r="BH10" s="38"/>
      <c r="BI10" s="38"/>
      <c r="BJ10" s="38" t="str">
        <f>IFERROR(INDEX(Preisfaktoren!$B$22:$C$44,MATCH(D10,Preisfaktoren!$B$22:$B$44,0),2),"")</f>
        <v/>
      </c>
      <c r="BK10" s="38" t="str">
        <f>IFERROR(INDEX(Preisfaktoren!$B$22:$F$44,MATCH(D10,Preisfaktoren!$B$22:$B$44,0),5),"")</f>
        <v/>
      </c>
      <c r="BL10" s="38" t="str">
        <f>IFERROR(INDEX(Biegeabzug!$A$4:$H$21,MATCH($BK10,Biegeabzug!$A$4:$A$21,0),MATCH(160,Biegeabzug!$A$4:$H$4,1)),"")</f>
        <v/>
      </c>
      <c r="BM10" s="38" t="b">
        <f t="shared" si="16"/>
        <v>1</v>
      </c>
    </row>
    <row r="11" spans="1:65">
      <c r="A11" s="30"/>
      <c r="B11" s="30"/>
      <c r="C11" s="30"/>
      <c r="D11" s="30"/>
      <c r="E11" s="65" t="s">
        <v>43</v>
      </c>
      <c r="F11" s="48" t="str">
        <f>IF(ISBLANK(D11),"",IF(E11="ja",[2]Übersicht!$C$7,"keine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44</v>
      </c>
      <c r="W11" s="101"/>
      <c r="Y11" s="32">
        <f t="shared" si="0"/>
        <v>0</v>
      </c>
      <c r="Z11" s="32">
        <f t="shared" si="1"/>
        <v>0</v>
      </c>
      <c r="AA11" s="43" t="str">
        <f t="shared" si="10"/>
        <v/>
      </c>
      <c r="AB11" s="43" t="e" vm="15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143</v>
      </c>
      <c r="AF11" s="32" t="str">
        <f t="shared" si="5"/>
        <v/>
      </c>
      <c r="AG11" s="32">
        <f t="shared" si="6"/>
        <v>0</v>
      </c>
      <c r="AH11" s="32" t="e">
        <f t="shared" si="11"/>
        <v>#VALUE!</v>
      </c>
      <c r="AI11" s="32">
        <v>160</v>
      </c>
      <c r="AJ11" s="32"/>
      <c r="AK11" s="32"/>
      <c r="AL11" s="32"/>
      <c r="AM11" s="32"/>
      <c r="AN11" s="32">
        <v>4</v>
      </c>
      <c r="AO11" s="32">
        <v>2</v>
      </c>
      <c r="AP11" s="32">
        <v>0</v>
      </c>
      <c r="AQ11" s="32">
        <f t="shared" si="12"/>
        <v>0</v>
      </c>
      <c r="AR11" s="32">
        <f t="shared" si="13"/>
        <v>0</v>
      </c>
      <c r="AS11" s="32">
        <f t="shared" si="7"/>
        <v>0</v>
      </c>
      <c r="AT11" s="32">
        <f t="shared" si="8"/>
        <v>0</v>
      </c>
      <c r="AU11" s="32" t="str">
        <f t="shared" si="9"/>
        <v>keine</v>
      </c>
      <c r="AV11" s="32"/>
      <c r="AW11" s="32" t="b">
        <f t="shared" si="14"/>
        <v>0</v>
      </c>
      <c r="AX11" s="38"/>
      <c r="AY11" s="38"/>
      <c r="AZ11" s="38"/>
      <c r="BA11" s="38"/>
      <c r="BB11" s="38"/>
      <c r="BC11" s="38"/>
      <c r="BD11" s="38"/>
      <c r="BE11" s="38" t="str">
        <f t="shared" si="15"/>
        <v/>
      </c>
      <c r="BF11" s="38"/>
      <c r="BG11" s="38"/>
      <c r="BH11" s="38"/>
      <c r="BI11" s="38"/>
      <c r="BJ11" s="38" t="str">
        <f>IFERROR(INDEX(Preisfaktoren!$B$22:$C$44,MATCH(D11,Preisfaktoren!$B$22:$B$44,0),2),"")</f>
        <v/>
      </c>
      <c r="BK11" s="38" t="str">
        <f>IFERROR(INDEX(Preisfaktoren!$B$22:$F$44,MATCH(D11,Preisfaktoren!$B$22:$B$44,0),5),"")</f>
        <v/>
      </c>
      <c r="BL11" s="38" t="str">
        <f>IFERROR(INDEX(Biegeabzug!$A$4:$H$21,MATCH($BK11,Biegeabzug!$A$4:$A$21,0),MATCH(160,Biegeabzug!$A$4:$H$4,1)),"")</f>
        <v/>
      </c>
      <c r="BM11" s="38" t="b">
        <f t="shared" si="16"/>
        <v>1</v>
      </c>
    </row>
    <row r="12" spans="1:65">
      <c r="A12" s="30"/>
      <c r="B12" s="30"/>
      <c r="C12" s="30"/>
      <c r="D12" s="30"/>
      <c r="E12" s="65" t="s">
        <v>43</v>
      </c>
      <c r="F12" s="48" t="str">
        <f>IF(ISBLANK(D12),"",IF(E12="ja",[2]Übersicht!$C$7,"keine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44</v>
      </c>
      <c r="W12" s="101"/>
      <c r="Y12" s="32">
        <f t="shared" si="0"/>
        <v>0</v>
      </c>
      <c r="Z12" s="32">
        <f t="shared" si="1"/>
        <v>0</v>
      </c>
      <c r="AA12" s="43" t="str">
        <f t="shared" si="10"/>
        <v/>
      </c>
      <c r="AB12" s="43" t="e" vm="15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143</v>
      </c>
      <c r="AF12" s="32" t="str">
        <f t="shared" si="5"/>
        <v/>
      </c>
      <c r="AG12" s="32">
        <f t="shared" si="6"/>
        <v>0</v>
      </c>
      <c r="AH12" s="32" t="e">
        <f t="shared" si="11"/>
        <v>#VALUE!</v>
      </c>
      <c r="AI12" s="32">
        <v>160</v>
      </c>
      <c r="AJ12" s="32"/>
      <c r="AK12" s="32"/>
      <c r="AL12" s="32"/>
      <c r="AM12" s="32"/>
      <c r="AN12" s="32">
        <v>4</v>
      </c>
      <c r="AO12" s="32">
        <v>2</v>
      </c>
      <c r="AP12" s="32">
        <v>0</v>
      </c>
      <c r="AQ12" s="32">
        <f t="shared" si="12"/>
        <v>0</v>
      </c>
      <c r="AR12" s="32">
        <f t="shared" si="13"/>
        <v>0</v>
      </c>
      <c r="AS12" s="32">
        <f t="shared" si="7"/>
        <v>0</v>
      </c>
      <c r="AT12" s="32">
        <f t="shared" si="8"/>
        <v>0</v>
      </c>
      <c r="AU12" s="32" t="str">
        <f t="shared" si="9"/>
        <v>keine</v>
      </c>
      <c r="AV12" s="32"/>
      <c r="AW12" s="32" t="b">
        <f t="shared" si="14"/>
        <v>0</v>
      </c>
      <c r="AX12" s="38"/>
      <c r="AY12" s="38"/>
      <c r="AZ12" s="38"/>
      <c r="BA12" s="38"/>
      <c r="BB12" s="38"/>
      <c r="BC12" s="38"/>
      <c r="BD12" s="38"/>
      <c r="BE12" s="38" t="str">
        <f t="shared" si="15"/>
        <v/>
      </c>
      <c r="BF12" s="38"/>
      <c r="BG12" s="38"/>
      <c r="BH12" s="38"/>
      <c r="BI12" s="38"/>
      <c r="BJ12" s="38" t="str">
        <f>IFERROR(INDEX(Preisfaktoren!$B$22:$C$44,MATCH(D12,Preisfaktoren!$B$22:$B$44,0),2),"")</f>
        <v/>
      </c>
      <c r="BK12" s="38" t="str">
        <f>IFERROR(INDEX(Preisfaktoren!$B$22:$F$44,MATCH(D12,Preisfaktoren!$B$22:$B$44,0),5),"")</f>
        <v/>
      </c>
      <c r="BL12" s="38" t="str">
        <f>IFERROR(INDEX(Biegeabzug!$A$4:$H$21,MATCH($BK12,Biegeabzug!$A$4:$A$21,0),MATCH(160,Biegeabzug!$A$4:$H$4,1)),"")</f>
        <v/>
      </c>
      <c r="BM12" s="38" t="b">
        <f t="shared" si="16"/>
        <v>1</v>
      </c>
    </row>
    <row r="13" spans="1:65">
      <c r="A13" s="30"/>
      <c r="B13" s="30"/>
      <c r="C13" s="30"/>
      <c r="D13" s="30"/>
      <c r="E13" s="65" t="s">
        <v>43</v>
      </c>
      <c r="F13" s="48" t="str">
        <f>IF(ISBLANK(D13),"",IF(E13="ja",[2]Übersicht!$C$7,"keine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44</v>
      </c>
      <c r="W13" s="101"/>
      <c r="Y13" s="32">
        <f t="shared" si="0"/>
        <v>0</v>
      </c>
      <c r="Z13" s="32">
        <f t="shared" si="1"/>
        <v>0</v>
      </c>
      <c r="AA13" s="43" t="str">
        <f t="shared" si="10"/>
        <v/>
      </c>
      <c r="AB13" s="43" t="e" vm="15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143</v>
      </c>
      <c r="AF13" s="32" t="str">
        <f t="shared" si="5"/>
        <v/>
      </c>
      <c r="AG13" s="32">
        <f t="shared" si="6"/>
        <v>0</v>
      </c>
      <c r="AH13" s="32" t="e">
        <f t="shared" si="11"/>
        <v>#VALUE!</v>
      </c>
      <c r="AI13" s="32">
        <v>160</v>
      </c>
      <c r="AJ13" s="32"/>
      <c r="AK13" s="32"/>
      <c r="AL13" s="32"/>
      <c r="AM13" s="32"/>
      <c r="AN13" s="32">
        <v>4</v>
      </c>
      <c r="AO13" s="32">
        <v>2</v>
      </c>
      <c r="AP13" s="32">
        <v>0</v>
      </c>
      <c r="AQ13" s="32">
        <f t="shared" si="12"/>
        <v>0</v>
      </c>
      <c r="AR13" s="32">
        <f t="shared" si="13"/>
        <v>0</v>
      </c>
      <c r="AS13" s="32">
        <f t="shared" si="7"/>
        <v>0</v>
      </c>
      <c r="AT13" s="32">
        <f t="shared" si="8"/>
        <v>0</v>
      </c>
      <c r="AU13" s="32" t="str">
        <f t="shared" si="9"/>
        <v>keine</v>
      </c>
      <c r="AV13" s="32"/>
      <c r="AW13" s="32" t="b">
        <f t="shared" si="14"/>
        <v>0</v>
      </c>
      <c r="AX13" s="38"/>
      <c r="AY13" s="38"/>
      <c r="AZ13" s="38"/>
      <c r="BA13" s="38"/>
      <c r="BB13" s="38"/>
      <c r="BC13" s="38"/>
      <c r="BD13" s="38"/>
      <c r="BE13" s="38" t="str">
        <f t="shared" si="15"/>
        <v/>
      </c>
      <c r="BF13" s="38"/>
      <c r="BG13" s="38"/>
      <c r="BH13" s="38"/>
      <c r="BI13" s="38"/>
      <c r="BJ13" s="38" t="str">
        <f>IFERROR(INDEX(Preisfaktoren!$B$22:$C$44,MATCH(D13,Preisfaktoren!$B$22:$B$44,0),2),"")</f>
        <v/>
      </c>
      <c r="BK13" s="38" t="str">
        <f>IFERROR(INDEX(Preisfaktoren!$B$22:$F$44,MATCH(D13,Preisfaktoren!$B$22:$B$44,0),5),"")</f>
        <v/>
      </c>
      <c r="BL13" s="38" t="str">
        <f>IFERROR(INDEX(Biegeabzug!$A$4:$H$21,MATCH($BK13,Biegeabzug!$A$4:$A$21,0),MATCH(160,Biegeabzug!$A$4:$H$4,1)),"")</f>
        <v/>
      </c>
      <c r="BM13" s="38" t="b">
        <f t="shared" si="16"/>
        <v>1</v>
      </c>
    </row>
    <row r="14" spans="1:65">
      <c r="A14" s="30"/>
      <c r="B14" s="30"/>
      <c r="C14" s="30"/>
      <c r="D14" s="30"/>
      <c r="E14" s="65" t="s">
        <v>43</v>
      </c>
      <c r="F14" s="48" t="str">
        <f>IF(ISBLANK(D14),"",IF(E14="ja",[2]Übersicht!$C$7,"keine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44</v>
      </c>
      <c r="W14" s="101"/>
      <c r="Y14" s="32">
        <f t="shared" si="0"/>
        <v>0</v>
      </c>
      <c r="Z14" s="32">
        <f t="shared" si="1"/>
        <v>0</v>
      </c>
      <c r="AA14" s="43" t="str">
        <f t="shared" si="10"/>
        <v/>
      </c>
      <c r="AB14" s="43" t="e" vm="15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143</v>
      </c>
      <c r="AF14" s="32" t="str">
        <f t="shared" si="5"/>
        <v/>
      </c>
      <c r="AG14" s="32">
        <f t="shared" si="6"/>
        <v>0</v>
      </c>
      <c r="AH14" s="32" t="e">
        <f t="shared" si="11"/>
        <v>#VALUE!</v>
      </c>
      <c r="AI14" s="32">
        <v>160</v>
      </c>
      <c r="AJ14" s="32"/>
      <c r="AK14" s="32"/>
      <c r="AL14" s="32"/>
      <c r="AM14" s="32"/>
      <c r="AN14" s="32">
        <v>4</v>
      </c>
      <c r="AO14" s="32">
        <v>2</v>
      </c>
      <c r="AP14" s="32">
        <v>0</v>
      </c>
      <c r="AQ14" s="32">
        <f t="shared" si="12"/>
        <v>0</v>
      </c>
      <c r="AR14" s="32">
        <f t="shared" si="13"/>
        <v>0</v>
      </c>
      <c r="AS14" s="32">
        <f t="shared" si="7"/>
        <v>0</v>
      </c>
      <c r="AT14" s="32">
        <f t="shared" si="8"/>
        <v>0</v>
      </c>
      <c r="AU14" s="32" t="str">
        <f t="shared" si="9"/>
        <v>keine</v>
      </c>
      <c r="AV14" s="32"/>
      <c r="AW14" s="32" t="b">
        <f t="shared" si="14"/>
        <v>0</v>
      </c>
      <c r="AX14" s="38"/>
      <c r="AY14" s="38"/>
      <c r="AZ14" s="38"/>
      <c r="BA14" s="38"/>
      <c r="BB14" s="38"/>
      <c r="BC14" s="38"/>
      <c r="BD14" s="38"/>
      <c r="BE14" s="38" t="str">
        <f t="shared" si="15"/>
        <v/>
      </c>
      <c r="BF14" s="38"/>
      <c r="BG14" s="38"/>
      <c r="BH14" s="38"/>
      <c r="BI14" s="38"/>
      <c r="BJ14" s="38" t="str">
        <f>IFERROR(INDEX(Preisfaktoren!$B$22:$C$44,MATCH(D14,Preisfaktoren!$B$22:$B$44,0),2),"")</f>
        <v/>
      </c>
      <c r="BK14" s="38" t="str">
        <f>IFERROR(INDEX(Preisfaktoren!$B$22:$F$44,MATCH(D14,Preisfaktoren!$B$22:$B$44,0),5),"")</f>
        <v/>
      </c>
      <c r="BL14" s="38" t="str">
        <f>IFERROR(INDEX(Biegeabzug!$A$4:$H$21,MATCH($BK14,Biegeabzug!$A$4:$A$21,0),MATCH(160,Biegeabzug!$A$4:$H$4,1)),"")</f>
        <v/>
      </c>
      <c r="BM14" s="38" t="b">
        <f t="shared" si="16"/>
        <v>1</v>
      </c>
    </row>
    <row r="15" spans="1:65">
      <c r="A15" s="30"/>
      <c r="B15" s="30"/>
      <c r="C15" s="30"/>
      <c r="D15" s="30"/>
      <c r="E15" s="65" t="s">
        <v>43</v>
      </c>
      <c r="F15" s="48" t="str">
        <f>IF(ISBLANK(D15),"",IF(E15="ja",[2]Übersicht!$C$7,"keine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44</v>
      </c>
      <c r="W15" s="101"/>
      <c r="Y15" s="32">
        <f t="shared" si="0"/>
        <v>0</v>
      </c>
      <c r="Z15" s="32">
        <f t="shared" si="1"/>
        <v>0</v>
      </c>
      <c r="AA15" s="43" t="str">
        <f t="shared" si="10"/>
        <v/>
      </c>
      <c r="AB15" s="43" t="e" vm="15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143</v>
      </c>
      <c r="AF15" s="32" t="str">
        <f t="shared" si="5"/>
        <v/>
      </c>
      <c r="AG15" s="32">
        <f t="shared" si="6"/>
        <v>0</v>
      </c>
      <c r="AH15" s="32" t="e">
        <f t="shared" si="11"/>
        <v>#VALUE!</v>
      </c>
      <c r="AI15" s="32">
        <v>160</v>
      </c>
      <c r="AJ15" s="32"/>
      <c r="AK15" s="32"/>
      <c r="AL15" s="32"/>
      <c r="AM15" s="32"/>
      <c r="AN15" s="32">
        <v>4</v>
      </c>
      <c r="AO15" s="32">
        <v>2</v>
      </c>
      <c r="AP15" s="32">
        <v>0</v>
      </c>
      <c r="AQ15" s="32">
        <f t="shared" si="12"/>
        <v>0</v>
      </c>
      <c r="AR15" s="32">
        <f t="shared" si="13"/>
        <v>0</v>
      </c>
      <c r="AS15" s="32">
        <f t="shared" si="7"/>
        <v>0</v>
      </c>
      <c r="AT15" s="32">
        <f t="shared" si="8"/>
        <v>0</v>
      </c>
      <c r="AU15" s="32" t="str">
        <f t="shared" si="9"/>
        <v>keine</v>
      </c>
      <c r="AV15" s="32"/>
      <c r="AW15" s="32" t="b">
        <f t="shared" si="14"/>
        <v>0</v>
      </c>
      <c r="AX15" s="38"/>
      <c r="AY15" s="38"/>
      <c r="AZ15" s="38"/>
      <c r="BA15" s="38"/>
      <c r="BB15" s="38"/>
      <c r="BC15" s="38"/>
      <c r="BD15" s="38"/>
      <c r="BE15" s="38" t="str">
        <f t="shared" si="15"/>
        <v/>
      </c>
      <c r="BF15" s="38"/>
      <c r="BG15" s="38"/>
      <c r="BH15" s="38"/>
      <c r="BI15" s="38"/>
      <c r="BJ15" s="38" t="str">
        <f>IFERROR(INDEX(Preisfaktoren!$B$22:$C$44,MATCH(D15,Preisfaktoren!$B$22:$B$44,0),2),"")</f>
        <v/>
      </c>
      <c r="BK15" s="38" t="str">
        <f>IFERROR(INDEX(Preisfaktoren!$B$22:$F$44,MATCH(D15,Preisfaktoren!$B$22:$B$44,0),5),"")</f>
        <v/>
      </c>
      <c r="BL15" s="38" t="str">
        <f>IFERROR(INDEX(Biegeabzug!$A$4:$H$21,MATCH($BK15,Biegeabzug!$A$4:$A$21,0),MATCH(160,Biegeabzug!$A$4:$H$4,1)),"")</f>
        <v/>
      </c>
      <c r="BM15" s="38" t="b">
        <f t="shared" si="16"/>
        <v>1</v>
      </c>
    </row>
    <row r="16" spans="1:65">
      <c r="A16" s="30"/>
      <c r="B16" s="30"/>
      <c r="C16" s="30"/>
      <c r="D16" s="30"/>
      <c r="E16" s="65" t="s">
        <v>43</v>
      </c>
      <c r="F16" s="48" t="str">
        <f>IF(ISBLANK(D16),"",IF(E16="ja",[2]Übersicht!$C$7,"keine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44</v>
      </c>
      <c r="W16" s="101"/>
      <c r="Y16" s="32">
        <f t="shared" si="0"/>
        <v>0</v>
      </c>
      <c r="Z16" s="32">
        <f t="shared" si="1"/>
        <v>0</v>
      </c>
      <c r="AA16" s="43" t="str">
        <f t="shared" si="10"/>
        <v/>
      </c>
      <c r="AB16" s="43" t="e" vm="15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143</v>
      </c>
      <c r="AF16" s="32" t="str">
        <f t="shared" si="5"/>
        <v/>
      </c>
      <c r="AG16" s="32">
        <f t="shared" si="6"/>
        <v>0</v>
      </c>
      <c r="AH16" s="32" t="e">
        <f t="shared" si="11"/>
        <v>#VALUE!</v>
      </c>
      <c r="AI16" s="32">
        <v>160</v>
      </c>
      <c r="AJ16" s="32"/>
      <c r="AK16" s="32"/>
      <c r="AL16" s="32"/>
      <c r="AM16" s="32"/>
      <c r="AN16" s="32">
        <v>4</v>
      </c>
      <c r="AO16" s="32">
        <v>2</v>
      </c>
      <c r="AP16" s="32">
        <v>0</v>
      </c>
      <c r="AQ16" s="32">
        <f t="shared" si="12"/>
        <v>0</v>
      </c>
      <c r="AR16" s="32">
        <f t="shared" si="13"/>
        <v>0</v>
      </c>
      <c r="AS16" s="32">
        <f t="shared" si="7"/>
        <v>0</v>
      </c>
      <c r="AT16" s="32">
        <f t="shared" si="8"/>
        <v>0</v>
      </c>
      <c r="AU16" s="32" t="str">
        <f t="shared" si="9"/>
        <v>keine</v>
      </c>
      <c r="AV16" s="32"/>
      <c r="AW16" s="32" t="b">
        <f t="shared" si="14"/>
        <v>0</v>
      </c>
      <c r="AX16" s="38"/>
      <c r="AY16" s="38"/>
      <c r="AZ16" s="38"/>
      <c r="BA16" s="38"/>
      <c r="BB16" s="38"/>
      <c r="BC16" s="38"/>
      <c r="BD16" s="38"/>
      <c r="BE16" s="38" t="str">
        <f t="shared" si="15"/>
        <v/>
      </c>
      <c r="BF16" s="38"/>
      <c r="BG16" s="38"/>
      <c r="BH16" s="38"/>
      <c r="BI16" s="38"/>
      <c r="BJ16" s="38" t="str">
        <f>IFERROR(INDEX(Preisfaktoren!$B$22:$C$44,MATCH(D16,Preisfaktoren!$B$22:$B$44,0),2),"")</f>
        <v/>
      </c>
      <c r="BK16" s="38" t="str">
        <f>IFERROR(INDEX(Preisfaktoren!$B$22:$F$44,MATCH(D16,Preisfaktoren!$B$22:$B$44,0),5),"")</f>
        <v/>
      </c>
      <c r="BL16" s="38" t="str">
        <f>IFERROR(INDEX(Biegeabzug!$A$4:$H$21,MATCH($BK16,Biegeabzug!$A$4:$A$21,0),MATCH(160,Biegeabzug!$A$4:$H$4,1)),"")</f>
        <v/>
      </c>
      <c r="BM16" s="38" t="b">
        <f t="shared" si="16"/>
        <v>1</v>
      </c>
    </row>
    <row r="17" spans="1:65">
      <c r="A17" s="30"/>
      <c r="B17" s="30"/>
      <c r="C17" s="30"/>
      <c r="D17" s="30"/>
      <c r="E17" s="65" t="s">
        <v>43</v>
      </c>
      <c r="F17" s="48" t="str">
        <f>IF(ISBLANK(D17),"",IF(E17="ja",[2]Übersicht!$C$7,"keine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44</v>
      </c>
      <c r="W17" s="101"/>
      <c r="Y17" s="32">
        <f t="shared" si="0"/>
        <v>0</v>
      </c>
      <c r="Z17" s="32">
        <f t="shared" si="1"/>
        <v>0</v>
      </c>
      <c r="AA17" s="43" t="str">
        <f t="shared" si="10"/>
        <v/>
      </c>
      <c r="AB17" s="43" t="e" vm="15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143</v>
      </c>
      <c r="AF17" s="32" t="str">
        <f t="shared" si="5"/>
        <v/>
      </c>
      <c r="AG17" s="32">
        <f t="shared" si="6"/>
        <v>0</v>
      </c>
      <c r="AH17" s="32" t="e">
        <f t="shared" si="11"/>
        <v>#VALUE!</v>
      </c>
      <c r="AI17" s="32">
        <v>160</v>
      </c>
      <c r="AJ17" s="32"/>
      <c r="AK17" s="32"/>
      <c r="AL17" s="32"/>
      <c r="AM17" s="32"/>
      <c r="AN17" s="32">
        <v>4</v>
      </c>
      <c r="AO17" s="32">
        <v>2</v>
      </c>
      <c r="AP17" s="32">
        <v>0</v>
      </c>
      <c r="AQ17" s="32">
        <f t="shared" si="12"/>
        <v>0</v>
      </c>
      <c r="AR17" s="32">
        <f t="shared" si="13"/>
        <v>0</v>
      </c>
      <c r="AS17" s="32">
        <f t="shared" si="7"/>
        <v>0</v>
      </c>
      <c r="AT17" s="32">
        <f t="shared" si="8"/>
        <v>0</v>
      </c>
      <c r="AU17" s="32" t="str">
        <f t="shared" si="9"/>
        <v>keine</v>
      </c>
      <c r="AV17" s="32"/>
      <c r="AW17" s="32" t="b">
        <f t="shared" si="14"/>
        <v>0</v>
      </c>
      <c r="AX17" s="38"/>
      <c r="AY17" s="38"/>
      <c r="AZ17" s="38"/>
      <c r="BA17" s="38"/>
      <c r="BB17" s="38"/>
      <c r="BC17" s="38"/>
      <c r="BD17" s="38"/>
      <c r="BE17" s="38" t="str">
        <f t="shared" si="15"/>
        <v/>
      </c>
      <c r="BF17" s="38"/>
      <c r="BG17" s="38"/>
      <c r="BH17" s="38"/>
      <c r="BI17" s="38"/>
      <c r="BJ17" s="38" t="str">
        <f>IFERROR(INDEX(Preisfaktoren!$B$22:$C$44,MATCH(D17,Preisfaktoren!$B$22:$B$44,0),2),"")</f>
        <v/>
      </c>
      <c r="BK17" s="38" t="str">
        <f>IFERROR(INDEX(Preisfaktoren!$B$22:$F$44,MATCH(D17,Preisfaktoren!$B$22:$B$44,0),5),"")</f>
        <v/>
      </c>
      <c r="BL17" s="38" t="str">
        <f>IFERROR(INDEX(Biegeabzug!$A$4:$H$21,MATCH($BK17,Biegeabzug!$A$4:$A$21,0),MATCH(160,Biegeabzug!$A$4:$H$4,1)),"")</f>
        <v/>
      </c>
      <c r="BM17" s="38" t="b">
        <f t="shared" si="16"/>
        <v>1</v>
      </c>
    </row>
    <row r="18" spans="1:65">
      <c r="A18" s="30"/>
      <c r="B18" s="30"/>
      <c r="C18" s="30"/>
      <c r="D18" s="30"/>
      <c r="E18" s="65" t="s">
        <v>43</v>
      </c>
      <c r="F18" s="48" t="str">
        <f>IF(ISBLANK(D18),"",IF(E18="ja",[2]Übersicht!$C$7,"keine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44</v>
      </c>
      <c r="W18" s="101"/>
      <c r="Y18" s="32">
        <f t="shared" si="0"/>
        <v>0</v>
      </c>
      <c r="Z18" s="32">
        <f t="shared" si="1"/>
        <v>0</v>
      </c>
      <c r="AA18" s="43" t="str">
        <f t="shared" si="10"/>
        <v/>
      </c>
      <c r="AB18" s="43" t="e" vm="15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143</v>
      </c>
      <c r="AF18" s="32" t="str">
        <f t="shared" si="5"/>
        <v/>
      </c>
      <c r="AG18" s="32">
        <f t="shared" si="6"/>
        <v>0</v>
      </c>
      <c r="AH18" s="32" t="e">
        <f t="shared" si="11"/>
        <v>#VALUE!</v>
      </c>
      <c r="AI18" s="32">
        <v>160</v>
      </c>
      <c r="AJ18" s="32"/>
      <c r="AK18" s="32"/>
      <c r="AL18" s="32"/>
      <c r="AM18" s="32"/>
      <c r="AN18" s="32">
        <v>4</v>
      </c>
      <c r="AO18" s="32">
        <v>2</v>
      </c>
      <c r="AP18" s="32">
        <v>0</v>
      </c>
      <c r="AQ18" s="32">
        <f t="shared" si="12"/>
        <v>0</v>
      </c>
      <c r="AR18" s="32">
        <f t="shared" si="13"/>
        <v>0</v>
      </c>
      <c r="AS18" s="32">
        <f t="shared" si="7"/>
        <v>0</v>
      </c>
      <c r="AT18" s="32">
        <f t="shared" si="8"/>
        <v>0</v>
      </c>
      <c r="AU18" s="32" t="str">
        <f t="shared" si="9"/>
        <v>keine</v>
      </c>
      <c r="AV18" s="32"/>
      <c r="AW18" s="32" t="b">
        <f t="shared" si="14"/>
        <v>0</v>
      </c>
      <c r="AX18" s="38"/>
      <c r="AY18" s="38"/>
      <c r="AZ18" s="38"/>
      <c r="BA18" s="38"/>
      <c r="BB18" s="38"/>
      <c r="BC18" s="38"/>
      <c r="BD18" s="38"/>
      <c r="BE18" s="38" t="str">
        <f t="shared" si="15"/>
        <v/>
      </c>
      <c r="BF18" s="38"/>
      <c r="BG18" s="38"/>
      <c r="BH18" s="38"/>
      <c r="BI18" s="38"/>
      <c r="BJ18" s="38" t="str">
        <f>IFERROR(INDEX(Preisfaktoren!$B$22:$C$44,MATCH(D18,Preisfaktoren!$B$22:$B$44,0),2),"")</f>
        <v/>
      </c>
      <c r="BK18" s="38" t="str">
        <f>IFERROR(INDEX(Preisfaktoren!$B$22:$F$44,MATCH(D18,Preisfaktoren!$B$22:$B$44,0),5),"")</f>
        <v/>
      </c>
      <c r="BL18" s="38" t="str">
        <f>IFERROR(INDEX(Biegeabzug!$A$4:$H$21,MATCH($BK18,Biegeabzug!$A$4:$A$21,0),MATCH(160,Biegeabzug!$A$4:$H$4,1)),"")</f>
        <v/>
      </c>
      <c r="BM18" s="38" t="b">
        <f t="shared" si="16"/>
        <v>1</v>
      </c>
    </row>
    <row r="19" spans="1:65">
      <c r="A19" s="30"/>
      <c r="B19" s="30"/>
      <c r="C19" s="30"/>
      <c r="D19" s="30"/>
      <c r="E19" s="65" t="s">
        <v>43</v>
      </c>
      <c r="F19" s="48" t="str">
        <f>IF(ISBLANK(D19),"",IF(E19="ja",[2]Übersicht!$C$7,"keine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44</v>
      </c>
      <c r="W19" s="101"/>
      <c r="Y19" s="32">
        <f t="shared" si="0"/>
        <v>0</v>
      </c>
      <c r="Z19" s="32">
        <f t="shared" si="1"/>
        <v>0</v>
      </c>
      <c r="AA19" s="43" t="str">
        <f t="shared" si="10"/>
        <v/>
      </c>
      <c r="AB19" s="43" t="e" vm="15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143</v>
      </c>
      <c r="AF19" s="32" t="str">
        <f t="shared" si="5"/>
        <v/>
      </c>
      <c r="AG19" s="32">
        <f t="shared" si="6"/>
        <v>0</v>
      </c>
      <c r="AH19" s="32" t="e">
        <f t="shared" si="11"/>
        <v>#VALUE!</v>
      </c>
      <c r="AI19" s="32">
        <v>160</v>
      </c>
      <c r="AJ19" s="32"/>
      <c r="AK19" s="32"/>
      <c r="AL19" s="32"/>
      <c r="AM19" s="32"/>
      <c r="AN19" s="32">
        <v>4</v>
      </c>
      <c r="AO19" s="32">
        <v>2</v>
      </c>
      <c r="AP19" s="32">
        <v>0</v>
      </c>
      <c r="AQ19" s="32">
        <f t="shared" si="12"/>
        <v>0</v>
      </c>
      <c r="AR19" s="32">
        <f t="shared" si="13"/>
        <v>0</v>
      </c>
      <c r="AS19" s="32">
        <f t="shared" si="7"/>
        <v>0</v>
      </c>
      <c r="AT19" s="32">
        <f t="shared" si="8"/>
        <v>0</v>
      </c>
      <c r="AU19" s="32" t="str">
        <f t="shared" si="9"/>
        <v>keine</v>
      </c>
      <c r="AV19" s="32"/>
      <c r="AW19" s="32" t="b">
        <f t="shared" si="14"/>
        <v>0</v>
      </c>
      <c r="AX19" s="38"/>
      <c r="AY19" s="38"/>
      <c r="AZ19" s="38"/>
      <c r="BA19" s="38"/>
      <c r="BB19" s="38"/>
      <c r="BC19" s="38"/>
      <c r="BD19" s="38"/>
      <c r="BE19" s="38" t="str">
        <f t="shared" si="15"/>
        <v/>
      </c>
      <c r="BF19" s="38"/>
      <c r="BG19" s="38"/>
      <c r="BH19" s="38"/>
      <c r="BI19" s="38"/>
      <c r="BJ19" s="38" t="str">
        <f>IFERROR(INDEX(Preisfaktoren!$B$22:$C$44,MATCH(D19,Preisfaktoren!$B$22:$B$44,0),2),"")</f>
        <v/>
      </c>
      <c r="BK19" s="38" t="str">
        <f>IFERROR(INDEX(Preisfaktoren!$B$22:$F$44,MATCH(D19,Preisfaktoren!$B$22:$B$44,0),5),"")</f>
        <v/>
      </c>
      <c r="BL19" s="38" t="str">
        <f>IFERROR(INDEX(Biegeabzug!$A$4:$H$21,MATCH($BK19,Biegeabzug!$A$4:$A$21,0),MATCH(160,Biegeabzug!$A$4:$H$4,1)),"")</f>
        <v/>
      </c>
      <c r="BM19" s="38" t="b">
        <f t="shared" si="16"/>
        <v>1</v>
      </c>
    </row>
    <row r="20" spans="1:65">
      <c r="A20" s="30"/>
      <c r="B20" s="30"/>
      <c r="C20" s="30"/>
      <c r="D20" s="30"/>
      <c r="E20" s="65" t="s">
        <v>43</v>
      </c>
      <c r="F20" s="48" t="str">
        <f>IF(ISBLANK(D20),"",IF(E20="ja",[2]Übersicht!$C$7,"keine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44</v>
      </c>
      <c r="W20" s="101"/>
      <c r="Y20" s="32">
        <f t="shared" si="0"/>
        <v>0</v>
      </c>
      <c r="Z20" s="32">
        <f t="shared" si="1"/>
        <v>0</v>
      </c>
      <c r="AA20" s="43" t="str">
        <f t="shared" si="10"/>
        <v/>
      </c>
      <c r="AB20" s="43" t="e" vm="15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143</v>
      </c>
      <c r="AF20" s="32" t="str">
        <f t="shared" si="5"/>
        <v/>
      </c>
      <c r="AG20" s="32">
        <f t="shared" si="6"/>
        <v>0</v>
      </c>
      <c r="AH20" s="32" t="e">
        <f t="shared" si="11"/>
        <v>#VALUE!</v>
      </c>
      <c r="AI20" s="32">
        <v>160</v>
      </c>
      <c r="AJ20" s="32"/>
      <c r="AK20" s="32"/>
      <c r="AL20" s="32"/>
      <c r="AM20" s="32"/>
      <c r="AN20" s="32">
        <v>4</v>
      </c>
      <c r="AO20" s="32">
        <v>2</v>
      </c>
      <c r="AP20" s="32">
        <v>0</v>
      </c>
      <c r="AQ20" s="32">
        <f t="shared" si="12"/>
        <v>0</v>
      </c>
      <c r="AR20" s="32">
        <f t="shared" si="13"/>
        <v>0</v>
      </c>
      <c r="AS20" s="32">
        <f t="shared" si="7"/>
        <v>0</v>
      </c>
      <c r="AT20" s="32">
        <f t="shared" si="8"/>
        <v>0</v>
      </c>
      <c r="AU20" s="32" t="str">
        <f t="shared" si="9"/>
        <v>keine</v>
      </c>
      <c r="AV20" s="32"/>
      <c r="AW20" s="32" t="b">
        <f t="shared" si="14"/>
        <v>0</v>
      </c>
      <c r="AX20" s="38"/>
      <c r="AY20" s="38"/>
      <c r="AZ20" s="38"/>
      <c r="BA20" s="38"/>
      <c r="BB20" s="38"/>
      <c r="BC20" s="38"/>
      <c r="BD20" s="38"/>
      <c r="BE20" s="38" t="str">
        <f t="shared" si="15"/>
        <v/>
      </c>
      <c r="BF20" s="38"/>
      <c r="BG20" s="38"/>
      <c r="BH20" s="38"/>
      <c r="BI20" s="38"/>
      <c r="BJ20" s="38" t="str">
        <f>IFERROR(INDEX(Preisfaktoren!$B$22:$C$44,MATCH(D20,Preisfaktoren!$B$22:$B$44,0),2),"")</f>
        <v/>
      </c>
      <c r="BK20" s="38" t="str">
        <f>IFERROR(INDEX(Preisfaktoren!$B$22:$F$44,MATCH(D20,Preisfaktoren!$B$22:$B$44,0),5),"")</f>
        <v/>
      </c>
      <c r="BL20" s="38" t="str">
        <f>IFERROR(INDEX(Biegeabzug!$A$4:$H$21,MATCH($BK20,Biegeabzug!$A$4:$A$21,0),MATCH(160,Biegeabzug!$A$4:$H$4,1)),"")</f>
        <v/>
      </c>
      <c r="BM20" s="38" t="b">
        <f t="shared" si="16"/>
        <v>1</v>
      </c>
    </row>
    <row r="21" spans="1:65">
      <c r="A21" s="30"/>
      <c r="B21" s="30"/>
      <c r="C21" s="30"/>
      <c r="D21" s="30"/>
      <c r="E21" s="65" t="s">
        <v>43</v>
      </c>
      <c r="F21" s="48" t="str">
        <f>IF(ISBLANK(D21),"",IF(E21="ja",[2]Übersicht!$C$7,"keine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44</v>
      </c>
      <c r="W21" s="101"/>
      <c r="Y21" s="32">
        <f t="shared" si="0"/>
        <v>0</v>
      </c>
      <c r="Z21" s="32">
        <f t="shared" si="1"/>
        <v>0</v>
      </c>
      <c r="AA21" s="43" t="str">
        <f t="shared" si="10"/>
        <v/>
      </c>
      <c r="AB21" s="43" t="e" vm="15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143</v>
      </c>
      <c r="AF21" s="32" t="str">
        <f t="shared" si="5"/>
        <v/>
      </c>
      <c r="AG21" s="32">
        <f t="shared" si="6"/>
        <v>0</v>
      </c>
      <c r="AH21" s="32" t="e">
        <f t="shared" si="11"/>
        <v>#VALUE!</v>
      </c>
      <c r="AI21" s="32">
        <v>160</v>
      </c>
      <c r="AJ21" s="32"/>
      <c r="AK21" s="32"/>
      <c r="AL21" s="32"/>
      <c r="AM21" s="32"/>
      <c r="AN21" s="32">
        <v>4</v>
      </c>
      <c r="AO21" s="32">
        <v>2</v>
      </c>
      <c r="AP21" s="32">
        <v>0</v>
      </c>
      <c r="AQ21" s="32">
        <f t="shared" si="12"/>
        <v>0</v>
      </c>
      <c r="AR21" s="32">
        <f t="shared" si="13"/>
        <v>0</v>
      </c>
      <c r="AS21" s="32">
        <f t="shared" si="7"/>
        <v>0</v>
      </c>
      <c r="AT21" s="32">
        <f t="shared" si="8"/>
        <v>0</v>
      </c>
      <c r="AU21" s="32" t="str">
        <f t="shared" si="9"/>
        <v>keine</v>
      </c>
      <c r="AV21" s="32"/>
      <c r="AW21" s="32" t="b">
        <f t="shared" si="14"/>
        <v>0</v>
      </c>
      <c r="AX21" s="38"/>
      <c r="AY21" s="38"/>
      <c r="AZ21" s="38"/>
      <c r="BA21" s="38"/>
      <c r="BB21" s="38"/>
      <c r="BC21" s="38"/>
      <c r="BD21" s="38"/>
      <c r="BE21" s="38" t="str">
        <f t="shared" si="15"/>
        <v/>
      </c>
      <c r="BF21" s="38"/>
      <c r="BG21" s="38"/>
      <c r="BH21" s="38"/>
      <c r="BI21" s="38"/>
      <c r="BJ21" s="38" t="str">
        <f>IFERROR(INDEX(Preisfaktoren!$B$22:$C$44,MATCH(D21,Preisfaktoren!$B$22:$B$44,0),2),"")</f>
        <v/>
      </c>
      <c r="BK21" s="38" t="str">
        <f>IFERROR(INDEX(Preisfaktoren!$B$22:$F$44,MATCH(D21,Preisfaktoren!$B$22:$B$44,0),5),"")</f>
        <v/>
      </c>
      <c r="BL21" s="38" t="str">
        <f>IFERROR(INDEX(Biegeabzug!$A$4:$H$21,MATCH($BK21,Biegeabzug!$A$4:$A$21,0),MATCH(160,Biegeabzug!$A$4:$H$4,1)),"")</f>
        <v/>
      </c>
      <c r="BM21" s="38" t="b">
        <f t="shared" si="16"/>
        <v>1</v>
      </c>
    </row>
    <row r="22" spans="1:65">
      <c r="A22" s="30"/>
      <c r="B22" s="30"/>
      <c r="C22" s="30"/>
      <c r="D22" s="30"/>
      <c r="E22" s="65" t="s">
        <v>43</v>
      </c>
      <c r="F22" s="48" t="str">
        <f>IF(ISBLANK(D22),"",IF(E22="ja",[2]Übersicht!$C$7,"keine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44</v>
      </c>
      <c r="W22" s="101"/>
      <c r="Y22" s="32">
        <f t="shared" si="0"/>
        <v>0</v>
      </c>
      <c r="Z22" s="32">
        <f t="shared" si="1"/>
        <v>0</v>
      </c>
      <c r="AA22" s="43" t="str">
        <f t="shared" si="10"/>
        <v/>
      </c>
      <c r="AB22" s="43" t="e" vm="15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143</v>
      </c>
      <c r="AF22" s="32" t="str">
        <f t="shared" si="5"/>
        <v/>
      </c>
      <c r="AG22" s="32">
        <f t="shared" si="6"/>
        <v>0</v>
      </c>
      <c r="AH22" s="32" t="e">
        <f t="shared" si="11"/>
        <v>#VALUE!</v>
      </c>
      <c r="AI22" s="32">
        <v>160</v>
      </c>
      <c r="AJ22" s="32"/>
      <c r="AK22" s="32"/>
      <c r="AL22" s="32"/>
      <c r="AM22" s="32"/>
      <c r="AN22" s="32">
        <v>4</v>
      </c>
      <c r="AO22" s="32">
        <v>2</v>
      </c>
      <c r="AP22" s="32">
        <v>0</v>
      </c>
      <c r="AQ22" s="32">
        <f t="shared" si="12"/>
        <v>0</v>
      </c>
      <c r="AR22" s="32">
        <f t="shared" si="13"/>
        <v>0</v>
      </c>
      <c r="AS22" s="32">
        <f t="shared" si="7"/>
        <v>0</v>
      </c>
      <c r="AT22" s="32">
        <f t="shared" si="8"/>
        <v>0</v>
      </c>
      <c r="AU22" s="32" t="str">
        <f t="shared" si="9"/>
        <v>keine</v>
      </c>
      <c r="AV22" s="32"/>
      <c r="AW22" s="32" t="b">
        <f t="shared" si="14"/>
        <v>0</v>
      </c>
      <c r="AX22" s="38"/>
      <c r="AY22" s="38"/>
      <c r="AZ22" s="38"/>
      <c r="BA22" s="38"/>
      <c r="BB22" s="38"/>
      <c r="BC22" s="38"/>
      <c r="BD22" s="38"/>
      <c r="BE22" s="38" t="str">
        <f t="shared" si="15"/>
        <v/>
      </c>
      <c r="BF22" s="38"/>
      <c r="BG22" s="38"/>
      <c r="BH22" s="38"/>
      <c r="BI22" s="38"/>
      <c r="BJ22" s="38" t="str">
        <f>IFERROR(INDEX(Preisfaktoren!$B$22:$C$44,MATCH(D22,Preisfaktoren!$B$22:$B$44,0),2),"")</f>
        <v/>
      </c>
      <c r="BK22" s="38" t="str">
        <f>IFERROR(INDEX(Preisfaktoren!$B$22:$F$44,MATCH(D22,Preisfaktoren!$B$22:$B$44,0),5),"")</f>
        <v/>
      </c>
      <c r="BL22" s="38" t="str">
        <f>IFERROR(INDEX(Biegeabzug!$A$4:$H$21,MATCH($BK22,Biegeabzug!$A$4:$A$21,0),MATCH(160,Biegeabzug!$A$4:$H$4,1)),"")</f>
        <v/>
      </c>
      <c r="BM22" s="38" t="b">
        <f t="shared" si="16"/>
        <v>1</v>
      </c>
    </row>
    <row r="23" spans="1:65">
      <c r="A23" s="30"/>
      <c r="B23" s="30"/>
      <c r="C23" s="30"/>
      <c r="D23" s="30"/>
      <c r="E23" s="65" t="s">
        <v>43</v>
      </c>
      <c r="F23" s="48" t="str">
        <f>IF(ISBLANK(D23),"",IF(E23="ja",[2]Übersicht!$C$7,"keine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44</v>
      </c>
      <c r="W23" s="101"/>
      <c r="Y23" s="32">
        <f t="shared" si="0"/>
        <v>0</v>
      </c>
      <c r="Z23" s="32">
        <f t="shared" si="1"/>
        <v>0</v>
      </c>
      <c r="AA23" s="43" t="str">
        <f t="shared" si="10"/>
        <v/>
      </c>
      <c r="AB23" s="43" t="e" vm="15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143</v>
      </c>
      <c r="AF23" s="32" t="str">
        <f t="shared" si="5"/>
        <v/>
      </c>
      <c r="AG23" s="32">
        <f t="shared" si="6"/>
        <v>0</v>
      </c>
      <c r="AH23" s="32" t="e">
        <f t="shared" si="11"/>
        <v>#VALUE!</v>
      </c>
      <c r="AI23" s="32">
        <v>160</v>
      </c>
      <c r="AJ23" s="32"/>
      <c r="AK23" s="32"/>
      <c r="AL23" s="32"/>
      <c r="AM23" s="32"/>
      <c r="AN23" s="32">
        <v>4</v>
      </c>
      <c r="AO23" s="32">
        <v>2</v>
      </c>
      <c r="AP23" s="32">
        <v>0</v>
      </c>
      <c r="AQ23" s="32">
        <f t="shared" si="12"/>
        <v>0</v>
      </c>
      <c r="AR23" s="32">
        <f t="shared" si="13"/>
        <v>0</v>
      </c>
      <c r="AS23" s="32">
        <f t="shared" si="7"/>
        <v>0</v>
      </c>
      <c r="AT23" s="32">
        <f t="shared" si="8"/>
        <v>0</v>
      </c>
      <c r="AU23" s="32" t="str">
        <f t="shared" si="9"/>
        <v>keine</v>
      </c>
      <c r="AV23" s="32"/>
      <c r="AW23" s="32" t="b">
        <f t="shared" si="14"/>
        <v>0</v>
      </c>
      <c r="AX23" s="38"/>
      <c r="AY23" s="38"/>
      <c r="AZ23" s="38"/>
      <c r="BA23" s="38"/>
      <c r="BB23" s="38"/>
      <c r="BC23" s="38"/>
      <c r="BD23" s="38"/>
      <c r="BE23" s="38" t="str">
        <f t="shared" si="15"/>
        <v/>
      </c>
      <c r="BF23" s="38"/>
      <c r="BG23" s="38"/>
      <c r="BH23" s="38"/>
      <c r="BI23" s="38"/>
      <c r="BJ23" s="38" t="str">
        <f>IFERROR(INDEX(Preisfaktoren!$B$22:$C$44,MATCH(D23,Preisfaktoren!$B$22:$B$44,0),2),"")</f>
        <v/>
      </c>
      <c r="BK23" s="38" t="str">
        <f>IFERROR(INDEX(Preisfaktoren!$B$22:$F$44,MATCH(D23,Preisfaktoren!$B$22:$B$44,0),5),"")</f>
        <v/>
      </c>
      <c r="BL23" s="38" t="str">
        <f>IFERROR(INDEX(Biegeabzug!$A$4:$H$21,MATCH($BK23,Biegeabzug!$A$4:$A$21,0),MATCH(160,Biegeabzug!$A$4:$H$4,1)),"")</f>
        <v/>
      </c>
      <c r="BM23" s="38" t="b">
        <f t="shared" si="16"/>
        <v>1</v>
      </c>
    </row>
    <row r="24" spans="1:65">
      <c r="A24" s="30"/>
      <c r="B24" s="30"/>
      <c r="C24" s="30"/>
      <c r="D24" s="30"/>
      <c r="E24" s="65" t="s">
        <v>43</v>
      </c>
      <c r="F24" s="48" t="str">
        <f>IF(ISBLANK(D24),"",IF(E24="ja",[2]Übersicht!$C$7,"keine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44</v>
      </c>
      <c r="W24" s="101"/>
      <c r="Y24" s="32">
        <f t="shared" si="0"/>
        <v>0</v>
      </c>
      <c r="Z24" s="32">
        <f t="shared" si="1"/>
        <v>0</v>
      </c>
      <c r="AA24" s="43" t="str">
        <f t="shared" si="10"/>
        <v/>
      </c>
      <c r="AB24" s="43" t="e" vm="15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143</v>
      </c>
      <c r="AF24" s="32" t="str">
        <f t="shared" si="5"/>
        <v/>
      </c>
      <c r="AG24" s="32">
        <f t="shared" si="6"/>
        <v>0</v>
      </c>
      <c r="AH24" s="32" t="e">
        <f t="shared" si="11"/>
        <v>#VALUE!</v>
      </c>
      <c r="AI24" s="32">
        <v>160</v>
      </c>
      <c r="AJ24" s="32"/>
      <c r="AK24" s="32"/>
      <c r="AL24" s="32"/>
      <c r="AM24" s="32"/>
      <c r="AN24" s="32">
        <v>4</v>
      </c>
      <c r="AO24" s="32">
        <v>2</v>
      </c>
      <c r="AP24" s="32">
        <v>0</v>
      </c>
      <c r="AQ24" s="32">
        <f t="shared" si="12"/>
        <v>0</v>
      </c>
      <c r="AR24" s="32">
        <f t="shared" si="13"/>
        <v>0</v>
      </c>
      <c r="AS24" s="32">
        <f t="shared" si="7"/>
        <v>0</v>
      </c>
      <c r="AT24" s="32">
        <f t="shared" si="8"/>
        <v>0</v>
      </c>
      <c r="AU24" s="32" t="str">
        <f t="shared" si="9"/>
        <v>keine</v>
      </c>
      <c r="AV24" s="32"/>
      <c r="AW24" s="32" t="b">
        <f t="shared" si="14"/>
        <v>0</v>
      </c>
      <c r="AX24" s="38"/>
      <c r="AY24" s="38"/>
      <c r="AZ24" s="38"/>
      <c r="BA24" s="38"/>
      <c r="BB24" s="38"/>
      <c r="BC24" s="38"/>
      <c r="BD24" s="38"/>
      <c r="BE24" s="38" t="str">
        <f t="shared" si="15"/>
        <v/>
      </c>
      <c r="BF24" s="38"/>
      <c r="BG24" s="38"/>
      <c r="BH24" s="38"/>
      <c r="BI24" s="38"/>
      <c r="BJ24" s="38" t="str">
        <f>IFERROR(INDEX(Preisfaktoren!$B$22:$C$44,MATCH(D24,Preisfaktoren!$B$22:$B$44,0),2),"")</f>
        <v/>
      </c>
      <c r="BK24" s="38" t="str">
        <f>IFERROR(INDEX(Preisfaktoren!$B$22:$F$44,MATCH(D24,Preisfaktoren!$B$22:$B$44,0),5),"")</f>
        <v/>
      </c>
      <c r="BL24" s="38" t="str">
        <f>IFERROR(INDEX(Biegeabzug!$A$4:$H$21,MATCH($BK24,Biegeabzug!$A$4:$A$21,0),MATCH(160,Biegeabzug!$A$4:$H$4,1)),"")</f>
        <v/>
      </c>
      <c r="BM24" s="38" t="b">
        <f t="shared" si="16"/>
        <v>1</v>
      </c>
    </row>
    <row r="25" spans="1:65">
      <c r="A25" s="30"/>
      <c r="B25" s="30"/>
      <c r="C25" s="30"/>
      <c r="D25" s="30"/>
      <c r="E25" s="65" t="s">
        <v>43</v>
      </c>
      <c r="F25" s="48" t="str">
        <f>IF(ISBLANK(D25),"",IF(E25="ja",[2]Übersicht!$C$7,"keine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44</v>
      </c>
      <c r="W25" s="101"/>
      <c r="Y25" s="32">
        <f t="shared" si="0"/>
        <v>0</v>
      </c>
      <c r="Z25" s="32">
        <f t="shared" si="1"/>
        <v>0</v>
      </c>
      <c r="AA25" s="43" t="str">
        <f t="shared" si="10"/>
        <v/>
      </c>
      <c r="AB25" s="43" t="e" vm="15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143</v>
      </c>
      <c r="AF25" s="32" t="str">
        <f t="shared" si="5"/>
        <v/>
      </c>
      <c r="AG25" s="32">
        <f t="shared" si="6"/>
        <v>0</v>
      </c>
      <c r="AH25" s="32" t="e">
        <f t="shared" si="11"/>
        <v>#VALUE!</v>
      </c>
      <c r="AI25" s="32">
        <v>160</v>
      </c>
      <c r="AJ25" s="32"/>
      <c r="AK25" s="32"/>
      <c r="AL25" s="32"/>
      <c r="AM25" s="32"/>
      <c r="AN25" s="32">
        <v>4</v>
      </c>
      <c r="AO25" s="32">
        <v>2</v>
      </c>
      <c r="AP25" s="32">
        <v>0</v>
      </c>
      <c r="AQ25" s="32">
        <f t="shared" si="12"/>
        <v>0</v>
      </c>
      <c r="AR25" s="32">
        <f t="shared" si="13"/>
        <v>0</v>
      </c>
      <c r="AS25" s="32">
        <f t="shared" si="7"/>
        <v>0</v>
      </c>
      <c r="AT25" s="32">
        <f t="shared" si="8"/>
        <v>0</v>
      </c>
      <c r="AU25" s="32" t="str">
        <f t="shared" si="9"/>
        <v>keine</v>
      </c>
      <c r="AV25" s="32"/>
      <c r="AW25" s="32" t="b">
        <f t="shared" si="14"/>
        <v>0</v>
      </c>
      <c r="AX25" s="38"/>
      <c r="AY25" s="38"/>
      <c r="AZ25" s="38"/>
      <c r="BA25" s="38"/>
      <c r="BB25" s="38"/>
      <c r="BC25" s="38"/>
      <c r="BD25" s="38"/>
      <c r="BE25" s="38" t="str">
        <f t="shared" si="15"/>
        <v/>
      </c>
      <c r="BF25" s="38"/>
      <c r="BG25" s="38"/>
      <c r="BH25" s="38"/>
      <c r="BI25" s="38"/>
      <c r="BJ25" s="38" t="str">
        <f>IFERROR(INDEX(Preisfaktoren!$B$22:$C$44,MATCH(D25,Preisfaktoren!$B$22:$B$44,0),2),"")</f>
        <v/>
      </c>
      <c r="BK25" s="38" t="str">
        <f>IFERROR(INDEX(Preisfaktoren!$B$22:$F$44,MATCH(D25,Preisfaktoren!$B$22:$B$44,0),5),"")</f>
        <v/>
      </c>
      <c r="BL25" s="38" t="str">
        <f>IFERROR(INDEX(Biegeabzug!$A$4:$H$21,MATCH($BK25,Biegeabzug!$A$4:$A$21,0),MATCH(160,Biegeabzug!$A$4:$H$4,1)),"")</f>
        <v/>
      </c>
      <c r="BM25" s="38" t="b">
        <f t="shared" si="16"/>
        <v>1</v>
      </c>
    </row>
  </sheetData>
  <sheetProtection sheet="1" objects="1" scenarios="1"/>
  <mergeCells count="3">
    <mergeCell ref="C2:D2"/>
    <mergeCell ref="A3:D3"/>
    <mergeCell ref="R4:T4"/>
  </mergeCells>
  <conditionalFormatting sqref="V6:V25">
    <cfRule type="expression" dxfId="11" priority="1">
      <formula>NOT($BM6)</formula>
    </cfRule>
  </conditionalFormatting>
  <conditionalFormatting sqref="AE6:AE25">
    <cfRule type="expression" dxfId="10" priority="2">
      <formula>AD6&lt;&gt;#REF!</formula>
    </cfRule>
  </conditionalFormatting>
  <dataValidations count="8">
    <dataValidation allowBlank="1" showErrorMessage="1" errorTitle="Materialstärke zu klein" error="Für Bolzen muss das Material mindestens 2mm stark sein, sonst sieht man Abdrücke auf der Gegenseite." sqref="BM6:BM25" xr:uid="{44A0DCEB-290F-48D4-AD7D-A731EC155F43}"/>
    <dataValidation allowBlank="1" sqref="F6:F25" xr:uid="{EF44E351-73E0-4E44-A911-5E13E2096D59}"/>
    <dataValidation type="list" allowBlank="1" showInputMessage="1" showErrorMessage="1" sqref="AE6:AE25" xr:uid="{6C47841A-F298-418A-864F-3ED4CCCFBBAF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F9778C6D-48DB-4E07-A849-90034B6C0B97}">
      <formula1>"Ja,Nein"</formula1>
    </dataValidation>
    <dataValidation type="list" allowBlank="1" showInputMessage="1" showErrorMessage="1" sqref="D6:D25" xr:uid="{BCF6EAFD-534A-4E62-9F55-E5D6B179CCE5}">
      <formula1>MaterialArten</formula1>
    </dataValidation>
    <dataValidation type="custom" allowBlank="1" showInputMessage="1" showErrorMessage="1" errorTitle="Winkel W01 weicht ab" error="Der Winkel W01 muss 90 bis 180° betragen." sqref="M6:M25" xr:uid="{E656F685-FF30-47A8-8C55-40B4A6373D94}">
      <formula1>BE6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E09A1000-1402-4EEC-8D41-60798EA23F05}"/>
    <dataValidation type="list" allowBlank="1" sqref="E6:E25" xr:uid="{C8AE66DD-5B34-47F8-BA16-2045A75B5A2F}">
      <formula1>"ja,nein"</formula1>
    </dataValidation>
  </dataValidations>
  <hyperlinks>
    <hyperlink ref="F1" location="'Sélection du type'!A1" display="zurück zu Typenauswahl" xr:uid="{59631137-0F3E-438C-BEE5-D32E99075529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DD079-5ECC-4614-88C5-F34CDE3E3A7D}">
  <dimension ref="A1:BN25"/>
  <sheetViews>
    <sheetView zoomScaleNormal="100" workbookViewId="0">
      <selection activeCell="A6" sqref="A6"/>
    </sheetView>
  </sheetViews>
  <sheetFormatPr baseColWidth="10" defaultColWidth="11.3828125" defaultRowHeight="12.45" outlineLevelCol="1"/>
  <cols>
    <col min="1" max="1" width="10.3046875" customWidth="1"/>
    <col min="2" max="2" width="11.3046875" customWidth="1"/>
    <col min="3" max="3" width="22.53515625" customWidth="1"/>
    <col min="4" max="4" width="26.53515625" bestFit="1" customWidth="1"/>
    <col min="5" max="5" width="20.15234375" bestFit="1" customWidth="1"/>
    <col min="6" max="6" width="38.69140625" customWidth="1"/>
    <col min="10" max="13" width="11.3828125" hidden="1" customWidth="1"/>
    <col min="14" max="20" width="11.3828125" customWidth="1"/>
    <col min="21" max="21" width="11.3828125" hidden="1" customWidth="1"/>
    <col min="23" max="23" width="31.3828125" customWidth="1"/>
    <col min="25" max="62" width="11.3828125" hidden="1" customWidth="1" outlineLevel="1"/>
    <col min="63" max="63" width="14.3046875" hidden="1" customWidth="1" outlineLevel="1"/>
    <col min="64" max="64" width="11.84375" hidden="1" customWidth="1" outlineLevel="1"/>
    <col min="65" max="65" width="11.3828125" hidden="1" customWidth="1" outlineLevel="1"/>
    <col min="66" max="66" width="11.3828125" collapsed="1"/>
  </cols>
  <sheetData>
    <row r="1" spans="1:65" ht="15.45">
      <c r="A1" s="31" t="s">
        <v>79</v>
      </c>
      <c r="B1" s="31"/>
      <c r="C1" s="31"/>
      <c r="D1" s="31"/>
      <c r="F1" s="47" t="s">
        <v>29</v>
      </c>
      <c r="W1" s="31"/>
    </row>
    <row r="2" spans="1:65" ht="119.25" customHeight="1">
      <c r="A2" s="34" t="s">
        <v>30</v>
      </c>
      <c r="C2" s="157" t="s">
        <v>80</v>
      </c>
      <c r="D2" s="157"/>
      <c r="F2" s="57"/>
      <c r="G2" s="163" t="str">
        <f>Bilder!A24</f>
        <v>U-Blech seitlich Nr.1</v>
      </c>
      <c r="H2" s="163"/>
      <c r="I2" s="163" t="str">
        <f>Bilder!A25</f>
        <v>U-Blech seitlich Nr.2</v>
      </c>
      <c r="J2" s="163"/>
      <c r="K2" s="163"/>
      <c r="L2" s="163"/>
      <c r="M2" s="163"/>
      <c r="N2" s="163"/>
      <c r="O2" s="163" t="str">
        <f>Bilder!A26</f>
        <v>U-Blech seitlich Nr.3</v>
      </c>
      <c r="P2" s="163"/>
      <c r="Q2" s="163" t="str">
        <f>Bilder!A27</f>
        <v>U-Blech seitlich Nr.4</v>
      </c>
      <c r="R2" s="163"/>
      <c r="S2" s="163"/>
      <c r="T2" s="163"/>
      <c r="U2" s="163"/>
      <c r="V2" s="163"/>
      <c r="W2" s="102"/>
    </row>
    <row r="3" spans="1:65" ht="211.5" customHeight="1">
      <c r="A3" s="160" t="e" vm="38">
        <f>INDEX(Bilder,MATCH(A1,Blechbezeichnung,0),3)</f>
        <v>#VALUE!</v>
      </c>
      <c r="B3" s="160"/>
      <c r="C3" s="160"/>
      <c r="D3" s="160"/>
      <c r="F3" s="49" t="e" vm="17">
        <f>INDEX(Bilder,MATCH(A1,Blechbezeichnung,0),2)</f>
        <v>#VALUE!</v>
      </c>
      <c r="G3" s="162" t="e" vm="39">
        <f>INDEX(Bilder,MATCH(G2,Blechbezeichnung,0),2)</f>
        <v>#VALUE!</v>
      </c>
      <c r="H3" s="162"/>
      <c r="I3" s="162" t="e" vm="40">
        <f>INDEX(Bilder,MATCH(I2,Blechbezeichnung,0),2)</f>
        <v>#VALUE!</v>
      </c>
      <c r="J3" s="162"/>
      <c r="K3" s="162"/>
      <c r="L3" s="162"/>
      <c r="M3" s="162"/>
      <c r="N3" s="162"/>
      <c r="O3" s="162" t="e" vm="41">
        <f>INDEX(Bilder,MATCH(O2,Blechbezeichnung,0),2)</f>
        <v>#VALUE!</v>
      </c>
      <c r="P3" s="162"/>
      <c r="Q3" s="162" t="e" vm="42">
        <f>INDEX(Bilder,MATCH(Q2,Blechbezeichnung,0),2)</f>
        <v>#VALUE!</v>
      </c>
      <c r="R3" s="162"/>
      <c r="S3" s="162"/>
      <c r="T3" s="162"/>
      <c r="U3" s="162"/>
      <c r="V3" s="162"/>
    </row>
    <row r="4" spans="1:65" ht="19.5" customHeight="1">
      <c r="A4" s="98"/>
      <c r="B4" s="98"/>
      <c r="C4" s="98"/>
      <c r="D4" s="98"/>
      <c r="E4" s="98"/>
      <c r="F4" s="98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161" t="s">
        <v>32</v>
      </c>
      <c r="S4" s="161"/>
      <c r="T4" s="161"/>
      <c r="U4" s="99"/>
      <c r="V4" s="99"/>
    </row>
    <row r="5" spans="1:65" ht="74.599999999999994">
      <c r="A5" s="104" t="s">
        <v>13</v>
      </c>
      <c r="B5" s="105" t="s">
        <v>14</v>
      </c>
      <c r="C5" s="105" t="s">
        <v>33</v>
      </c>
      <c r="D5" s="105" t="s">
        <v>18</v>
      </c>
      <c r="E5" s="105" t="s">
        <v>34</v>
      </c>
      <c r="F5" s="105" t="s">
        <v>35</v>
      </c>
      <c r="G5" s="105" t="s">
        <v>36</v>
      </c>
      <c r="H5" s="105" t="s">
        <v>55</v>
      </c>
      <c r="I5" s="105" t="s">
        <v>56</v>
      </c>
      <c r="J5" s="105" t="s">
        <v>156</v>
      </c>
      <c r="K5" s="105" t="s">
        <v>97</v>
      </c>
      <c r="L5" s="105" t="s">
        <v>98</v>
      </c>
      <c r="M5" s="105" t="s">
        <v>115</v>
      </c>
      <c r="N5" s="105" t="s">
        <v>81</v>
      </c>
      <c r="O5" s="105" t="s">
        <v>82</v>
      </c>
      <c r="P5" s="105" t="s">
        <v>83</v>
      </c>
      <c r="Q5" s="105" t="s">
        <v>84</v>
      </c>
      <c r="R5" s="104" t="s">
        <v>50</v>
      </c>
      <c r="S5" s="104" t="s">
        <v>51</v>
      </c>
      <c r="T5" s="104" t="s">
        <v>52</v>
      </c>
      <c r="U5" s="104" t="s">
        <v>103</v>
      </c>
      <c r="V5" s="104" t="s">
        <v>41</v>
      </c>
      <c r="W5" s="37" t="s">
        <v>42</v>
      </c>
      <c r="X5" s="29"/>
      <c r="Y5" s="37" t="s">
        <v>105</v>
      </c>
      <c r="Z5" s="37" t="s">
        <v>106</v>
      </c>
      <c r="AA5" s="37" t="s">
        <v>107</v>
      </c>
      <c r="AB5" s="37" t="s">
        <v>108</v>
      </c>
      <c r="AC5" s="37" t="s">
        <v>109</v>
      </c>
      <c r="AD5" s="37" t="s">
        <v>110</v>
      </c>
      <c r="AE5" s="37" t="s">
        <v>111</v>
      </c>
      <c r="AF5" s="37" t="s">
        <v>112</v>
      </c>
      <c r="AG5" s="37" t="s">
        <v>113</v>
      </c>
      <c r="AH5" s="37" t="s">
        <v>114</v>
      </c>
      <c r="AI5" s="37" t="s">
        <v>115</v>
      </c>
      <c r="AJ5" s="37" t="s">
        <v>99</v>
      </c>
      <c r="AK5" s="37" t="s">
        <v>100</v>
      </c>
      <c r="AL5" s="37" t="s">
        <v>101</v>
      </c>
      <c r="AM5" s="37" t="s">
        <v>102</v>
      </c>
      <c r="AN5" s="37" t="s">
        <v>116</v>
      </c>
      <c r="AO5" s="37" t="s">
        <v>117</v>
      </c>
      <c r="AP5" s="37" t="s">
        <v>118</v>
      </c>
      <c r="AQ5" s="37" t="s">
        <v>119</v>
      </c>
      <c r="AR5" s="37" t="s">
        <v>120</v>
      </c>
      <c r="AS5" s="37" t="s">
        <v>121</v>
      </c>
      <c r="AT5" s="37" t="s">
        <v>122</v>
      </c>
      <c r="AU5" s="37" t="s">
        <v>123</v>
      </c>
      <c r="AV5" s="37" t="s">
        <v>103</v>
      </c>
      <c r="AW5" s="37" t="s">
        <v>124</v>
      </c>
      <c r="AX5" s="37" t="s">
        <v>125</v>
      </c>
      <c r="AY5" s="37" t="s">
        <v>126</v>
      </c>
      <c r="AZ5" s="37" t="s">
        <v>144</v>
      </c>
      <c r="BA5" s="37" t="s">
        <v>145</v>
      </c>
      <c r="BB5" s="37" t="s">
        <v>146</v>
      </c>
      <c r="BC5" s="37" t="s">
        <v>130</v>
      </c>
      <c r="BD5" s="37" t="s">
        <v>131</v>
      </c>
      <c r="BE5" s="37" t="s">
        <v>147</v>
      </c>
      <c r="BF5" s="37" t="s">
        <v>133</v>
      </c>
      <c r="BG5" s="37" t="s">
        <v>134</v>
      </c>
      <c r="BH5" s="37" t="s">
        <v>135</v>
      </c>
      <c r="BI5" s="37" t="s">
        <v>136</v>
      </c>
      <c r="BJ5" s="37" t="s">
        <v>137</v>
      </c>
      <c r="BK5" s="37" t="s">
        <v>138</v>
      </c>
      <c r="BL5" s="37" t="s">
        <v>157</v>
      </c>
      <c r="BM5" s="37" t="s">
        <v>141</v>
      </c>
    </row>
    <row r="6" spans="1:65">
      <c r="A6" s="30"/>
      <c r="B6" s="30"/>
      <c r="C6" s="30"/>
      <c r="D6" s="30"/>
      <c r="E6" s="65" t="s">
        <v>43</v>
      </c>
      <c r="F6" s="48" t="str">
        <f>IF(ISBLANK(D6),"",IF(E6="ja",[2]Übersicht!$C$7,"keine Oberflächenveredelung"))</f>
        <v/>
      </c>
      <c r="G6" s="30"/>
      <c r="H6" s="30"/>
      <c r="I6" s="30"/>
      <c r="J6" s="30"/>
      <c r="K6" s="30"/>
      <c r="L6" s="30"/>
      <c r="M6" s="30"/>
      <c r="N6" s="30">
        <v>0</v>
      </c>
      <c r="O6" s="30">
        <v>0</v>
      </c>
      <c r="P6" s="30">
        <v>0</v>
      </c>
      <c r="Q6" s="30">
        <v>0</v>
      </c>
      <c r="R6" s="30"/>
      <c r="S6" s="30"/>
      <c r="T6" s="30"/>
      <c r="U6" s="30"/>
      <c r="V6" s="65" t="s">
        <v>44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>IF(B6&gt;0,$A$1,"")</f>
        <v/>
      </c>
      <c r="AB6" s="43" t="e" vm="17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143</v>
      </c>
      <c r="AF6" s="32" t="str">
        <f t="shared" ref="AF6:AF25" si="5">F6</f>
        <v/>
      </c>
      <c r="AG6" s="32">
        <f t="shared" ref="AG6:AG25" si="6">G6</f>
        <v>0</v>
      </c>
      <c r="AH6" s="32" t="e">
        <f>2*H6+I6-2*BL6</f>
        <v>#VALUE!</v>
      </c>
      <c r="AI6" s="32">
        <v>90</v>
      </c>
      <c r="AJ6" s="32">
        <f>N6</f>
        <v>0</v>
      </c>
      <c r="AK6" s="32">
        <f>O6</f>
        <v>0</v>
      </c>
      <c r="AL6" s="32">
        <f>P6</f>
        <v>0</v>
      </c>
      <c r="AM6" s="32">
        <f>Q6</f>
        <v>0</v>
      </c>
      <c r="AN6" s="32">
        <v>4</v>
      </c>
      <c r="AO6" s="32">
        <v>2</v>
      </c>
      <c r="AP6" s="32">
        <v>0</v>
      </c>
      <c r="AQ6" s="32">
        <f>IF(V6="Ja",IF(G6&lt;2000,2,ROUNDUP((G6-2*G6/4)/900+1,0)),0)</f>
        <v>0</v>
      </c>
      <c r="AR6" s="32">
        <f>IF(V6="Nein",IF(IFERROR(SEARCH("eloxiert",D6),0)=0,IF(G6&lt;=2000,2,ROUNDUP((G6-2*G6/4)/900+1,0)),0),0)+T6</f>
        <v>0</v>
      </c>
      <c r="AS6" s="32">
        <f t="shared" ref="AS6:AS25" si="7">R6</f>
        <v>0</v>
      </c>
      <c r="AT6" s="32">
        <f t="shared" ref="AT6:AT25" si="8">S6</f>
        <v>0</v>
      </c>
      <c r="AU6" s="32" t="str">
        <f t="shared" ref="AU6:AU25" si="9">IF(ISBLANK(W6),"keine",W6)</f>
        <v>keine</v>
      </c>
      <c r="AV6" s="32"/>
      <c r="AW6" s="32" t="b">
        <f>IF(AND(COUNTBLANK(A6:G6)=0,COUNTBLANK(H6:I6)=0,COUNTBLANK(N6:Q6)=0),TRUE(),FALSE())</f>
        <v>0</v>
      </c>
      <c r="AX6" s="38"/>
      <c r="AY6" s="38"/>
      <c r="AZ6" s="38"/>
      <c r="BA6" s="38" t="b">
        <f>IF(V6="Ja",IF(I6&lt;40,FALSE(),TRUE()),TRUE())</f>
        <v>1</v>
      </c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IFERROR(INDEX(Preisfaktoren!$B$22:$C$44,MATCH(D6,Preisfaktoren!$B$22:$B$44,0),2),"")</f>
        <v/>
      </c>
      <c r="BK6" s="38" t="str">
        <f>IFERROR(INDEX(Preisfaktoren!$B$22:$F$44,MATCH(D6,Preisfaktoren!$B$22:$B$44,0),5),"")</f>
        <v/>
      </c>
      <c r="BL6" s="38" t="str">
        <f>IFERROR(INDEX(Biegeabzug!$A$4:$H$21,MATCH($BK6,Biegeabzug!$A$4:$A$21,0),MATCH(90,Biegeabzug!$A$4:$H$4,1)),"")</f>
        <v/>
      </c>
      <c r="BM6" s="38" t="b">
        <f>IF(V6="Nein","",IF(AND(V6="Ja",BJ6&lt;2),FALSE(),TRUE()))</f>
        <v>1</v>
      </c>
    </row>
    <row r="7" spans="1:65">
      <c r="A7" s="30"/>
      <c r="B7" s="30"/>
      <c r="C7" s="30"/>
      <c r="D7" s="30"/>
      <c r="E7" s="65" t="s">
        <v>43</v>
      </c>
      <c r="F7" s="48" t="str">
        <f>IF(ISBLANK(D7),"",IF(E7="ja",[2]Übersicht!$C$7,"keine Oberflächenveredelung"))</f>
        <v/>
      </c>
      <c r="G7" s="30"/>
      <c r="H7" s="30"/>
      <c r="I7" s="30"/>
      <c r="J7" s="30"/>
      <c r="K7" s="30"/>
      <c r="L7" s="30"/>
      <c r="M7" s="30"/>
      <c r="N7" s="30">
        <v>0</v>
      </c>
      <c r="O7" s="30">
        <v>0</v>
      </c>
      <c r="P7" s="30">
        <v>0</v>
      </c>
      <c r="Q7" s="30">
        <v>0</v>
      </c>
      <c r="R7" s="30"/>
      <c r="S7" s="30"/>
      <c r="T7" s="30"/>
      <c r="U7" s="30"/>
      <c r="V7" s="65" t="s">
        <v>44</v>
      </c>
      <c r="W7" s="101"/>
      <c r="Y7" s="32">
        <f t="shared" si="0"/>
        <v>0</v>
      </c>
      <c r="Z7" s="32">
        <f t="shared" si="1"/>
        <v>0</v>
      </c>
      <c r="AA7" s="43" t="str">
        <f t="shared" ref="AA7:AA25" si="10">IF(B7&gt;0,$A$1,"")</f>
        <v/>
      </c>
      <c r="AB7" s="43" t="e" vm="17">
        <f t="shared" si="2"/>
        <v>#VALUE!</v>
      </c>
      <c r="AC7" s="32">
        <f t="shared" si="3"/>
        <v>0</v>
      </c>
      <c r="AD7" s="32">
        <f t="shared" si="4"/>
        <v>0</v>
      </c>
      <c r="AE7" s="33" t="s">
        <v>143</v>
      </c>
      <c r="AF7" s="32" t="str">
        <f t="shared" si="5"/>
        <v/>
      </c>
      <c r="AG7" s="32">
        <f t="shared" si="6"/>
        <v>0</v>
      </c>
      <c r="AH7" s="32" t="e">
        <f t="shared" ref="AH7:AH25" si="11">2*H7+I7-2*BL7</f>
        <v>#VALUE!</v>
      </c>
      <c r="AI7" s="32">
        <v>90</v>
      </c>
      <c r="AJ7" s="32">
        <f t="shared" ref="AJ7:AJ25" si="12">N7</f>
        <v>0</v>
      </c>
      <c r="AK7" s="32">
        <f t="shared" ref="AK7:AK25" si="13">O7</f>
        <v>0</v>
      </c>
      <c r="AL7" s="32">
        <f t="shared" ref="AL7:AL25" si="14">P7</f>
        <v>0</v>
      </c>
      <c r="AM7" s="32">
        <f t="shared" ref="AM7:AM25" si="15">Q7</f>
        <v>0</v>
      </c>
      <c r="AN7" s="32">
        <v>4</v>
      </c>
      <c r="AO7" s="32">
        <v>2</v>
      </c>
      <c r="AP7" s="32">
        <v>0</v>
      </c>
      <c r="AQ7" s="32">
        <f t="shared" ref="AQ7:AQ25" si="16">IF(V7="Ja",IF(G7&lt;2000,2,ROUNDUP((G7-2*G7/4)/900+1,0)),0)</f>
        <v>0</v>
      </c>
      <c r="AR7" s="32">
        <f t="shared" ref="AR7:AR25" si="17">IF(V7="Nein",IF(IFERROR(SEARCH("eloxiert",D7),0)=0,IF(G7&lt;=2000,2,ROUNDUP((G7-2*G7/4)/900+1,0)),0),0)+T7</f>
        <v>0</v>
      </c>
      <c r="AS7" s="32">
        <f t="shared" si="7"/>
        <v>0</v>
      </c>
      <c r="AT7" s="32">
        <f t="shared" si="8"/>
        <v>0</v>
      </c>
      <c r="AU7" s="32" t="str">
        <f t="shared" si="9"/>
        <v>keine</v>
      </c>
      <c r="AV7" s="32"/>
      <c r="AW7" s="32" t="b">
        <f t="shared" ref="AW7:AW25" si="18">IF(AND(COUNTBLANK(A7:G7)=0,COUNTBLANK(H7:I7)=0,COUNTBLANK(N7:Q7)=0),TRUE(),FALSE())</f>
        <v>0</v>
      </c>
      <c r="AX7" s="38"/>
      <c r="AY7" s="38"/>
      <c r="AZ7" s="38"/>
      <c r="BA7" s="38" t="b">
        <f t="shared" ref="BA7:BA25" si="19">IF(V7="Ja",IF(I7&lt;40,FALSE(),TRUE()),TRUE())</f>
        <v>1</v>
      </c>
      <c r="BB7" s="38"/>
      <c r="BC7" s="38"/>
      <c r="BD7" s="38"/>
      <c r="BE7" s="38" t="str">
        <f t="shared" ref="BE7:BE25" si="20">IF(ISBLANK(M7),"",IF(OR(M7&lt;90,M7&gt;180),FALSE(),TRUE()))</f>
        <v/>
      </c>
      <c r="BF7" s="38"/>
      <c r="BG7" s="38"/>
      <c r="BH7" s="38"/>
      <c r="BI7" s="38"/>
      <c r="BJ7" s="38" t="str">
        <f>IFERROR(INDEX(Preisfaktoren!$B$22:$C$44,MATCH(D7,Preisfaktoren!$B$22:$B$44,0),2),"")</f>
        <v/>
      </c>
      <c r="BK7" s="38" t="str">
        <f>IFERROR(INDEX(Preisfaktoren!$B$22:$F$44,MATCH(D7,Preisfaktoren!$B$22:$B$44,0),5),"")</f>
        <v/>
      </c>
      <c r="BL7" s="38" t="str">
        <f>IFERROR(INDEX(Biegeabzug!$A$4:$H$21,MATCH($BK7,Biegeabzug!$A$4:$A$21,0),MATCH(90,Biegeabzug!$A$4:$H$4,1)),"")</f>
        <v/>
      </c>
      <c r="BM7" s="38" t="b">
        <f t="shared" ref="BM7:BM25" si="21">IF(V7="Nein","",IF(AND(V7="Ja",BJ7&lt;2),FALSE(),TRUE()))</f>
        <v>1</v>
      </c>
    </row>
    <row r="8" spans="1:65">
      <c r="A8" s="30"/>
      <c r="B8" s="30"/>
      <c r="C8" s="30"/>
      <c r="D8" s="30"/>
      <c r="E8" s="65" t="s">
        <v>43</v>
      </c>
      <c r="F8" s="48" t="str">
        <f>IF(ISBLANK(D8),"",IF(E8="ja",[2]Übersicht!$C$7,"keine Oberflächenveredelung"))</f>
        <v/>
      </c>
      <c r="G8" s="30"/>
      <c r="H8" s="30"/>
      <c r="I8" s="30"/>
      <c r="J8" s="30"/>
      <c r="K8" s="30"/>
      <c r="L8" s="30"/>
      <c r="M8" s="30"/>
      <c r="N8" s="30">
        <v>0</v>
      </c>
      <c r="O8" s="30">
        <v>0</v>
      </c>
      <c r="P8" s="30">
        <v>0</v>
      </c>
      <c r="Q8" s="30">
        <v>0</v>
      </c>
      <c r="R8" s="30"/>
      <c r="S8" s="30"/>
      <c r="T8" s="30"/>
      <c r="U8" s="30"/>
      <c r="V8" s="65" t="s">
        <v>44</v>
      </c>
      <c r="W8" s="101"/>
      <c r="Y8" s="32">
        <f t="shared" si="0"/>
        <v>0</v>
      </c>
      <c r="Z8" s="32">
        <f t="shared" si="1"/>
        <v>0</v>
      </c>
      <c r="AA8" s="43" t="str">
        <f t="shared" si="10"/>
        <v/>
      </c>
      <c r="AB8" s="43" t="e" vm="17">
        <f t="shared" si="2"/>
        <v>#VALUE!</v>
      </c>
      <c r="AC8" s="32">
        <f t="shared" si="3"/>
        <v>0</v>
      </c>
      <c r="AD8" s="32">
        <f t="shared" si="4"/>
        <v>0</v>
      </c>
      <c r="AE8" s="33" t="s">
        <v>143</v>
      </c>
      <c r="AF8" s="32" t="str">
        <f t="shared" si="5"/>
        <v/>
      </c>
      <c r="AG8" s="32">
        <f t="shared" si="6"/>
        <v>0</v>
      </c>
      <c r="AH8" s="32" t="e">
        <f t="shared" si="11"/>
        <v>#VALUE!</v>
      </c>
      <c r="AI8" s="32">
        <v>90</v>
      </c>
      <c r="AJ8" s="32">
        <f t="shared" si="12"/>
        <v>0</v>
      </c>
      <c r="AK8" s="32">
        <f t="shared" si="13"/>
        <v>0</v>
      </c>
      <c r="AL8" s="32">
        <f t="shared" si="14"/>
        <v>0</v>
      </c>
      <c r="AM8" s="32">
        <f t="shared" si="15"/>
        <v>0</v>
      </c>
      <c r="AN8" s="32">
        <v>4</v>
      </c>
      <c r="AO8" s="32">
        <v>2</v>
      </c>
      <c r="AP8" s="32">
        <v>0</v>
      </c>
      <c r="AQ8" s="32">
        <f t="shared" si="16"/>
        <v>0</v>
      </c>
      <c r="AR8" s="32">
        <f t="shared" si="17"/>
        <v>0</v>
      </c>
      <c r="AS8" s="32">
        <f t="shared" si="7"/>
        <v>0</v>
      </c>
      <c r="AT8" s="32">
        <f t="shared" si="8"/>
        <v>0</v>
      </c>
      <c r="AU8" s="32" t="str">
        <f t="shared" si="9"/>
        <v>keine</v>
      </c>
      <c r="AV8" s="32"/>
      <c r="AW8" s="32" t="b">
        <f t="shared" si="18"/>
        <v>0</v>
      </c>
      <c r="AX8" s="38"/>
      <c r="AY8" s="38"/>
      <c r="AZ8" s="38"/>
      <c r="BA8" s="38" t="b">
        <f t="shared" si="19"/>
        <v>1</v>
      </c>
      <c r="BB8" s="38"/>
      <c r="BC8" s="38"/>
      <c r="BD8" s="38"/>
      <c r="BE8" s="38" t="str">
        <f t="shared" si="20"/>
        <v/>
      </c>
      <c r="BF8" s="38"/>
      <c r="BG8" s="38"/>
      <c r="BH8" s="38"/>
      <c r="BI8" s="38"/>
      <c r="BJ8" s="38" t="str">
        <f>IFERROR(INDEX(Preisfaktoren!$B$22:$C$44,MATCH(D8,Preisfaktoren!$B$22:$B$44,0),2),"")</f>
        <v/>
      </c>
      <c r="BK8" s="38" t="str">
        <f>IFERROR(INDEX(Preisfaktoren!$B$22:$F$44,MATCH(D8,Preisfaktoren!$B$22:$B$44,0),5),"")</f>
        <v/>
      </c>
      <c r="BL8" s="38" t="str">
        <f>IFERROR(INDEX(Biegeabzug!$A$4:$H$21,MATCH($BK8,Biegeabzug!$A$4:$A$21,0),MATCH(90,Biegeabzug!$A$4:$H$4,1)),"")</f>
        <v/>
      </c>
      <c r="BM8" s="38" t="b">
        <f t="shared" si="21"/>
        <v>1</v>
      </c>
    </row>
    <row r="9" spans="1:65">
      <c r="A9" s="30"/>
      <c r="B9" s="30"/>
      <c r="C9" s="30"/>
      <c r="D9" s="30"/>
      <c r="E9" s="65" t="s">
        <v>43</v>
      </c>
      <c r="F9" s="48" t="str">
        <f>IF(ISBLANK(D9),"",IF(E9="ja",[2]Übersicht!$C$7,"keine Oberflächenveredelung"))</f>
        <v/>
      </c>
      <c r="G9" s="30"/>
      <c r="H9" s="30"/>
      <c r="I9" s="30"/>
      <c r="J9" s="30"/>
      <c r="K9" s="30"/>
      <c r="L9" s="30"/>
      <c r="M9" s="30"/>
      <c r="N9" s="30">
        <v>0</v>
      </c>
      <c r="O9" s="30">
        <v>0</v>
      </c>
      <c r="P9" s="30">
        <v>0</v>
      </c>
      <c r="Q9" s="30">
        <v>0</v>
      </c>
      <c r="R9" s="30"/>
      <c r="S9" s="30"/>
      <c r="T9" s="30"/>
      <c r="U9" s="30"/>
      <c r="V9" s="65" t="s">
        <v>44</v>
      </c>
      <c r="W9" s="101"/>
      <c r="Y9" s="32">
        <f t="shared" si="0"/>
        <v>0</v>
      </c>
      <c r="Z9" s="32">
        <f t="shared" si="1"/>
        <v>0</v>
      </c>
      <c r="AA9" s="43" t="str">
        <f t="shared" si="10"/>
        <v/>
      </c>
      <c r="AB9" s="43" t="e" vm="17">
        <f t="shared" si="2"/>
        <v>#VALUE!</v>
      </c>
      <c r="AC9" s="32">
        <f t="shared" si="3"/>
        <v>0</v>
      </c>
      <c r="AD9" s="32">
        <f t="shared" si="4"/>
        <v>0</v>
      </c>
      <c r="AE9" s="33" t="s">
        <v>143</v>
      </c>
      <c r="AF9" s="32" t="str">
        <f t="shared" si="5"/>
        <v/>
      </c>
      <c r="AG9" s="32">
        <f t="shared" si="6"/>
        <v>0</v>
      </c>
      <c r="AH9" s="32" t="e">
        <f t="shared" si="11"/>
        <v>#VALUE!</v>
      </c>
      <c r="AI9" s="32">
        <v>90</v>
      </c>
      <c r="AJ9" s="32">
        <f t="shared" si="12"/>
        <v>0</v>
      </c>
      <c r="AK9" s="32">
        <f t="shared" si="13"/>
        <v>0</v>
      </c>
      <c r="AL9" s="32">
        <f t="shared" si="14"/>
        <v>0</v>
      </c>
      <c r="AM9" s="32">
        <f t="shared" si="15"/>
        <v>0</v>
      </c>
      <c r="AN9" s="32">
        <v>4</v>
      </c>
      <c r="AO9" s="32">
        <v>2</v>
      </c>
      <c r="AP9" s="32">
        <v>0</v>
      </c>
      <c r="AQ9" s="32">
        <f t="shared" si="16"/>
        <v>0</v>
      </c>
      <c r="AR9" s="32">
        <f t="shared" si="17"/>
        <v>0</v>
      </c>
      <c r="AS9" s="32">
        <f t="shared" si="7"/>
        <v>0</v>
      </c>
      <c r="AT9" s="32">
        <f t="shared" si="8"/>
        <v>0</v>
      </c>
      <c r="AU9" s="32" t="str">
        <f t="shared" si="9"/>
        <v>keine</v>
      </c>
      <c r="AV9" s="32"/>
      <c r="AW9" s="32" t="b">
        <f t="shared" si="18"/>
        <v>0</v>
      </c>
      <c r="AX9" s="38"/>
      <c r="AY9" s="38"/>
      <c r="AZ9" s="38"/>
      <c r="BA9" s="38" t="b">
        <f t="shared" si="19"/>
        <v>1</v>
      </c>
      <c r="BB9" s="38"/>
      <c r="BC9" s="38"/>
      <c r="BD9" s="38"/>
      <c r="BE9" s="38" t="str">
        <f t="shared" si="20"/>
        <v/>
      </c>
      <c r="BF9" s="38"/>
      <c r="BG9" s="38"/>
      <c r="BH9" s="38"/>
      <c r="BI9" s="38"/>
      <c r="BJ9" s="38" t="str">
        <f>IFERROR(INDEX(Preisfaktoren!$B$22:$C$44,MATCH(D9,Preisfaktoren!$B$22:$B$44,0),2),"")</f>
        <v/>
      </c>
      <c r="BK9" s="38" t="str">
        <f>IFERROR(INDEX(Preisfaktoren!$B$22:$F$44,MATCH(D9,Preisfaktoren!$B$22:$B$44,0),5),"")</f>
        <v/>
      </c>
      <c r="BL9" s="38" t="str">
        <f>IFERROR(INDEX(Biegeabzug!$A$4:$H$21,MATCH($BK9,Biegeabzug!$A$4:$A$21,0),MATCH(90,Biegeabzug!$A$4:$H$4,1)),"")</f>
        <v/>
      </c>
      <c r="BM9" s="38" t="b">
        <f t="shared" si="21"/>
        <v>1</v>
      </c>
    </row>
    <row r="10" spans="1:65">
      <c r="A10" s="30"/>
      <c r="B10" s="30"/>
      <c r="C10" s="30"/>
      <c r="D10" s="30"/>
      <c r="E10" s="65" t="s">
        <v>43</v>
      </c>
      <c r="F10" s="48" t="str">
        <f>IF(ISBLANK(D10),"",IF(E10="ja",[2]Übersicht!$C$7,"keine Oberflächenveredelung"))</f>
        <v/>
      </c>
      <c r="G10" s="30"/>
      <c r="H10" s="30"/>
      <c r="I10" s="30"/>
      <c r="J10" s="30"/>
      <c r="K10" s="30"/>
      <c r="L10" s="30"/>
      <c r="M10" s="30"/>
      <c r="N10" s="30">
        <v>0</v>
      </c>
      <c r="O10" s="30">
        <v>0</v>
      </c>
      <c r="P10" s="30">
        <v>0</v>
      </c>
      <c r="Q10" s="30">
        <v>0</v>
      </c>
      <c r="R10" s="30"/>
      <c r="S10" s="30"/>
      <c r="T10" s="30"/>
      <c r="U10" s="30"/>
      <c r="V10" s="65" t="s">
        <v>44</v>
      </c>
      <c r="W10" s="101"/>
      <c r="Y10" s="32">
        <f t="shared" si="0"/>
        <v>0</v>
      </c>
      <c r="Z10" s="32">
        <f t="shared" si="1"/>
        <v>0</v>
      </c>
      <c r="AA10" s="43" t="str">
        <f t="shared" si="10"/>
        <v/>
      </c>
      <c r="AB10" s="43" t="e" vm="17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143</v>
      </c>
      <c r="AF10" s="32" t="str">
        <f t="shared" si="5"/>
        <v/>
      </c>
      <c r="AG10" s="32">
        <f t="shared" si="6"/>
        <v>0</v>
      </c>
      <c r="AH10" s="32" t="e">
        <f t="shared" si="11"/>
        <v>#VALUE!</v>
      </c>
      <c r="AI10" s="32">
        <v>90</v>
      </c>
      <c r="AJ10" s="32">
        <f t="shared" si="12"/>
        <v>0</v>
      </c>
      <c r="AK10" s="32">
        <f t="shared" si="13"/>
        <v>0</v>
      </c>
      <c r="AL10" s="32">
        <f t="shared" si="14"/>
        <v>0</v>
      </c>
      <c r="AM10" s="32">
        <f t="shared" si="15"/>
        <v>0</v>
      </c>
      <c r="AN10" s="32">
        <v>4</v>
      </c>
      <c r="AO10" s="32">
        <v>2</v>
      </c>
      <c r="AP10" s="32">
        <v>0</v>
      </c>
      <c r="AQ10" s="32">
        <f t="shared" si="16"/>
        <v>0</v>
      </c>
      <c r="AR10" s="32">
        <f t="shared" si="17"/>
        <v>0</v>
      </c>
      <c r="AS10" s="32">
        <f t="shared" si="7"/>
        <v>0</v>
      </c>
      <c r="AT10" s="32">
        <f t="shared" si="8"/>
        <v>0</v>
      </c>
      <c r="AU10" s="32" t="str">
        <f t="shared" si="9"/>
        <v>keine</v>
      </c>
      <c r="AV10" s="32"/>
      <c r="AW10" s="32" t="b">
        <f t="shared" si="18"/>
        <v>0</v>
      </c>
      <c r="AX10" s="38"/>
      <c r="AY10" s="38"/>
      <c r="AZ10" s="38"/>
      <c r="BA10" s="38" t="b">
        <f t="shared" si="19"/>
        <v>1</v>
      </c>
      <c r="BB10" s="38"/>
      <c r="BC10" s="38"/>
      <c r="BD10" s="38"/>
      <c r="BE10" s="38" t="str">
        <f t="shared" si="20"/>
        <v/>
      </c>
      <c r="BF10" s="38"/>
      <c r="BG10" s="38"/>
      <c r="BH10" s="38"/>
      <c r="BI10" s="38"/>
      <c r="BJ10" s="38" t="str">
        <f>IFERROR(INDEX(Preisfaktoren!$B$22:$C$44,MATCH(D10,Preisfaktoren!$B$22:$B$44,0),2),"")</f>
        <v/>
      </c>
      <c r="BK10" s="38" t="str">
        <f>IFERROR(INDEX(Preisfaktoren!$B$22:$F$44,MATCH(D10,Preisfaktoren!$B$22:$B$44,0),5),"")</f>
        <v/>
      </c>
      <c r="BL10" s="38" t="str">
        <f>IFERROR(INDEX(Biegeabzug!$A$4:$H$21,MATCH($BK10,Biegeabzug!$A$4:$A$21,0),MATCH(90,Biegeabzug!$A$4:$H$4,1)),"")</f>
        <v/>
      </c>
      <c r="BM10" s="38" t="b">
        <f t="shared" si="21"/>
        <v>1</v>
      </c>
    </row>
    <row r="11" spans="1:65">
      <c r="A11" s="30"/>
      <c r="B11" s="30"/>
      <c r="C11" s="30"/>
      <c r="D11" s="30"/>
      <c r="E11" s="65" t="s">
        <v>43</v>
      </c>
      <c r="F11" s="48" t="str">
        <f>IF(ISBLANK(D11),"",IF(E11="ja",[2]Übersicht!$C$7,"keine Oberflächenveredelung"))</f>
        <v/>
      </c>
      <c r="G11" s="30"/>
      <c r="H11" s="30"/>
      <c r="I11" s="30"/>
      <c r="J11" s="30"/>
      <c r="K11" s="30"/>
      <c r="L11" s="30"/>
      <c r="M11" s="30"/>
      <c r="N11" s="30">
        <v>0</v>
      </c>
      <c r="O11" s="30">
        <v>0</v>
      </c>
      <c r="P11" s="30">
        <v>0</v>
      </c>
      <c r="Q11" s="30">
        <v>0</v>
      </c>
      <c r="R11" s="30"/>
      <c r="S11" s="30"/>
      <c r="T11" s="30"/>
      <c r="U11" s="30"/>
      <c r="V11" s="65" t="s">
        <v>44</v>
      </c>
      <c r="W11" s="101"/>
      <c r="Y11" s="32">
        <f t="shared" si="0"/>
        <v>0</v>
      </c>
      <c r="Z11" s="32">
        <f t="shared" si="1"/>
        <v>0</v>
      </c>
      <c r="AA11" s="43" t="str">
        <f t="shared" si="10"/>
        <v/>
      </c>
      <c r="AB11" s="43" t="e" vm="17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143</v>
      </c>
      <c r="AF11" s="32" t="str">
        <f t="shared" si="5"/>
        <v/>
      </c>
      <c r="AG11" s="32">
        <f t="shared" si="6"/>
        <v>0</v>
      </c>
      <c r="AH11" s="32" t="e">
        <f t="shared" si="11"/>
        <v>#VALUE!</v>
      </c>
      <c r="AI11" s="32">
        <v>90</v>
      </c>
      <c r="AJ11" s="32">
        <f t="shared" si="12"/>
        <v>0</v>
      </c>
      <c r="AK11" s="32">
        <f t="shared" si="13"/>
        <v>0</v>
      </c>
      <c r="AL11" s="32">
        <f t="shared" si="14"/>
        <v>0</v>
      </c>
      <c r="AM11" s="32">
        <f t="shared" si="15"/>
        <v>0</v>
      </c>
      <c r="AN11" s="32">
        <v>4</v>
      </c>
      <c r="AO11" s="32">
        <v>2</v>
      </c>
      <c r="AP11" s="32">
        <v>0</v>
      </c>
      <c r="AQ11" s="32">
        <f t="shared" si="16"/>
        <v>0</v>
      </c>
      <c r="AR11" s="32">
        <f t="shared" si="17"/>
        <v>0</v>
      </c>
      <c r="AS11" s="32">
        <f t="shared" si="7"/>
        <v>0</v>
      </c>
      <c r="AT11" s="32">
        <f t="shared" si="8"/>
        <v>0</v>
      </c>
      <c r="AU11" s="32" t="str">
        <f t="shared" si="9"/>
        <v>keine</v>
      </c>
      <c r="AV11" s="32"/>
      <c r="AW11" s="32" t="b">
        <f t="shared" si="18"/>
        <v>0</v>
      </c>
      <c r="AX11" s="38"/>
      <c r="AY11" s="38"/>
      <c r="AZ11" s="38"/>
      <c r="BA11" s="38" t="b">
        <f t="shared" si="19"/>
        <v>1</v>
      </c>
      <c r="BB11" s="38"/>
      <c r="BC11" s="38"/>
      <c r="BD11" s="38"/>
      <c r="BE11" s="38" t="str">
        <f t="shared" si="20"/>
        <v/>
      </c>
      <c r="BF11" s="38"/>
      <c r="BG11" s="38"/>
      <c r="BH11" s="38"/>
      <c r="BI11" s="38"/>
      <c r="BJ11" s="38" t="str">
        <f>IFERROR(INDEX(Preisfaktoren!$B$22:$C$44,MATCH(D11,Preisfaktoren!$B$22:$B$44,0),2),"")</f>
        <v/>
      </c>
      <c r="BK11" s="38" t="str">
        <f>IFERROR(INDEX(Preisfaktoren!$B$22:$F$44,MATCH(D11,Preisfaktoren!$B$22:$B$44,0),5),"")</f>
        <v/>
      </c>
      <c r="BL11" s="38" t="str">
        <f>IFERROR(INDEX(Biegeabzug!$A$4:$H$21,MATCH($BK11,Biegeabzug!$A$4:$A$21,0),MATCH(90,Biegeabzug!$A$4:$H$4,1)),"")</f>
        <v/>
      </c>
      <c r="BM11" s="38" t="b">
        <f t="shared" si="21"/>
        <v>1</v>
      </c>
    </row>
    <row r="12" spans="1:65">
      <c r="A12" s="30"/>
      <c r="B12" s="30"/>
      <c r="C12" s="30"/>
      <c r="D12" s="30"/>
      <c r="E12" s="65" t="s">
        <v>43</v>
      </c>
      <c r="F12" s="48" t="str">
        <f>IF(ISBLANK(D12),"",IF(E12="ja",[2]Übersicht!$C$7,"keine Oberflächenveredelung"))</f>
        <v/>
      </c>
      <c r="G12" s="30"/>
      <c r="H12" s="30"/>
      <c r="I12" s="30"/>
      <c r="J12" s="30"/>
      <c r="K12" s="30"/>
      <c r="L12" s="30"/>
      <c r="M12" s="30"/>
      <c r="N12" s="30">
        <v>0</v>
      </c>
      <c r="O12" s="30">
        <v>0</v>
      </c>
      <c r="P12" s="30">
        <v>0</v>
      </c>
      <c r="Q12" s="30">
        <v>0</v>
      </c>
      <c r="R12" s="30"/>
      <c r="S12" s="30"/>
      <c r="T12" s="30"/>
      <c r="U12" s="30"/>
      <c r="V12" s="65" t="s">
        <v>44</v>
      </c>
      <c r="W12" s="101"/>
      <c r="Y12" s="32">
        <f t="shared" si="0"/>
        <v>0</v>
      </c>
      <c r="Z12" s="32">
        <f t="shared" si="1"/>
        <v>0</v>
      </c>
      <c r="AA12" s="43" t="str">
        <f t="shared" si="10"/>
        <v/>
      </c>
      <c r="AB12" s="43" t="e" vm="17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143</v>
      </c>
      <c r="AF12" s="32" t="str">
        <f t="shared" si="5"/>
        <v/>
      </c>
      <c r="AG12" s="32">
        <f t="shared" si="6"/>
        <v>0</v>
      </c>
      <c r="AH12" s="32" t="e">
        <f t="shared" si="11"/>
        <v>#VALUE!</v>
      </c>
      <c r="AI12" s="32">
        <v>90</v>
      </c>
      <c r="AJ12" s="32">
        <f t="shared" si="12"/>
        <v>0</v>
      </c>
      <c r="AK12" s="32">
        <f t="shared" si="13"/>
        <v>0</v>
      </c>
      <c r="AL12" s="32">
        <f t="shared" si="14"/>
        <v>0</v>
      </c>
      <c r="AM12" s="32">
        <f t="shared" si="15"/>
        <v>0</v>
      </c>
      <c r="AN12" s="32">
        <v>4</v>
      </c>
      <c r="AO12" s="32">
        <v>2</v>
      </c>
      <c r="AP12" s="32">
        <v>0</v>
      </c>
      <c r="AQ12" s="32">
        <f t="shared" si="16"/>
        <v>0</v>
      </c>
      <c r="AR12" s="32">
        <f t="shared" si="17"/>
        <v>0</v>
      </c>
      <c r="AS12" s="32">
        <f t="shared" si="7"/>
        <v>0</v>
      </c>
      <c r="AT12" s="32">
        <f t="shared" si="8"/>
        <v>0</v>
      </c>
      <c r="AU12" s="32" t="str">
        <f t="shared" si="9"/>
        <v>keine</v>
      </c>
      <c r="AV12" s="32"/>
      <c r="AW12" s="32" t="b">
        <f t="shared" si="18"/>
        <v>0</v>
      </c>
      <c r="AX12" s="38"/>
      <c r="AY12" s="38"/>
      <c r="AZ12" s="38"/>
      <c r="BA12" s="38" t="b">
        <f t="shared" si="19"/>
        <v>1</v>
      </c>
      <c r="BB12" s="38"/>
      <c r="BC12" s="38"/>
      <c r="BD12" s="38"/>
      <c r="BE12" s="38" t="str">
        <f t="shared" si="20"/>
        <v/>
      </c>
      <c r="BF12" s="38"/>
      <c r="BG12" s="38"/>
      <c r="BH12" s="38"/>
      <c r="BI12" s="38"/>
      <c r="BJ12" s="38" t="str">
        <f>IFERROR(INDEX(Preisfaktoren!$B$22:$C$44,MATCH(D12,Preisfaktoren!$B$22:$B$44,0),2),"")</f>
        <v/>
      </c>
      <c r="BK12" s="38" t="str">
        <f>IFERROR(INDEX(Preisfaktoren!$B$22:$F$44,MATCH(D12,Preisfaktoren!$B$22:$B$44,0),5),"")</f>
        <v/>
      </c>
      <c r="BL12" s="38" t="str">
        <f>IFERROR(INDEX(Biegeabzug!$A$4:$H$21,MATCH($BK12,Biegeabzug!$A$4:$A$21,0),MATCH(90,Biegeabzug!$A$4:$H$4,1)),"")</f>
        <v/>
      </c>
      <c r="BM12" s="38" t="b">
        <f t="shared" si="21"/>
        <v>1</v>
      </c>
    </row>
    <row r="13" spans="1:65">
      <c r="A13" s="30"/>
      <c r="B13" s="30"/>
      <c r="C13" s="30"/>
      <c r="D13" s="30"/>
      <c r="E13" s="65" t="s">
        <v>43</v>
      </c>
      <c r="F13" s="48" t="str">
        <f>IF(ISBLANK(D13),"",IF(E13="ja",[2]Übersicht!$C$7,"keine Oberflächenveredelung"))</f>
        <v/>
      </c>
      <c r="G13" s="30"/>
      <c r="H13" s="30"/>
      <c r="I13" s="30"/>
      <c r="J13" s="30"/>
      <c r="K13" s="30"/>
      <c r="L13" s="30"/>
      <c r="M13" s="30"/>
      <c r="N13" s="30">
        <v>0</v>
      </c>
      <c r="O13" s="30">
        <v>0</v>
      </c>
      <c r="P13" s="30">
        <v>0</v>
      </c>
      <c r="Q13" s="30">
        <v>0</v>
      </c>
      <c r="R13" s="30"/>
      <c r="S13" s="30"/>
      <c r="T13" s="30"/>
      <c r="U13" s="30"/>
      <c r="V13" s="65" t="s">
        <v>44</v>
      </c>
      <c r="W13" s="101"/>
      <c r="Y13" s="32">
        <f t="shared" si="0"/>
        <v>0</v>
      </c>
      <c r="Z13" s="32">
        <f t="shared" si="1"/>
        <v>0</v>
      </c>
      <c r="AA13" s="43" t="str">
        <f t="shared" si="10"/>
        <v/>
      </c>
      <c r="AB13" s="43" t="e" vm="17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143</v>
      </c>
      <c r="AF13" s="32" t="str">
        <f t="shared" si="5"/>
        <v/>
      </c>
      <c r="AG13" s="32">
        <f t="shared" si="6"/>
        <v>0</v>
      </c>
      <c r="AH13" s="32" t="e">
        <f t="shared" si="11"/>
        <v>#VALUE!</v>
      </c>
      <c r="AI13" s="32">
        <v>90</v>
      </c>
      <c r="AJ13" s="32">
        <f t="shared" si="12"/>
        <v>0</v>
      </c>
      <c r="AK13" s="32">
        <f t="shared" si="13"/>
        <v>0</v>
      </c>
      <c r="AL13" s="32">
        <f t="shared" si="14"/>
        <v>0</v>
      </c>
      <c r="AM13" s="32">
        <f t="shared" si="15"/>
        <v>0</v>
      </c>
      <c r="AN13" s="32">
        <v>4</v>
      </c>
      <c r="AO13" s="32">
        <v>2</v>
      </c>
      <c r="AP13" s="32">
        <v>0</v>
      </c>
      <c r="AQ13" s="32">
        <f t="shared" si="16"/>
        <v>0</v>
      </c>
      <c r="AR13" s="32">
        <f t="shared" si="17"/>
        <v>0</v>
      </c>
      <c r="AS13" s="32">
        <f t="shared" si="7"/>
        <v>0</v>
      </c>
      <c r="AT13" s="32">
        <f t="shared" si="8"/>
        <v>0</v>
      </c>
      <c r="AU13" s="32" t="str">
        <f t="shared" si="9"/>
        <v>keine</v>
      </c>
      <c r="AV13" s="32"/>
      <c r="AW13" s="32" t="b">
        <f t="shared" si="18"/>
        <v>0</v>
      </c>
      <c r="AX13" s="38"/>
      <c r="AY13" s="38"/>
      <c r="AZ13" s="38"/>
      <c r="BA13" s="38" t="b">
        <f t="shared" si="19"/>
        <v>1</v>
      </c>
      <c r="BB13" s="38"/>
      <c r="BC13" s="38"/>
      <c r="BD13" s="38"/>
      <c r="BE13" s="38" t="str">
        <f t="shared" si="20"/>
        <v/>
      </c>
      <c r="BF13" s="38"/>
      <c r="BG13" s="38"/>
      <c r="BH13" s="38"/>
      <c r="BI13" s="38"/>
      <c r="BJ13" s="38" t="str">
        <f>IFERROR(INDEX(Preisfaktoren!$B$22:$C$44,MATCH(D13,Preisfaktoren!$B$22:$B$44,0),2),"")</f>
        <v/>
      </c>
      <c r="BK13" s="38" t="str">
        <f>IFERROR(INDEX(Preisfaktoren!$B$22:$F$44,MATCH(D13,Preisfaktoren!$B$22:$B$44,0),5),"")</f>
        <v/>
      </c>
      <c r="BL13" s="38" t="str">
        <f>IFERROR(INDEX(Biegeabzug!$A$4:$H$21,MATCH($BK13,Biegeabzug!$A$4:$A$21,0),MATCH(90,Biegeabzug!$A$4:$H$4,1)),"")</f>
        <v/>
      </c>
      <c r="BM13" s="38" t="b">
        <f t="shared" si="21"/>
        <v>1</v>
      </c>
    </row>
    <row r="14" spans="1:65">
      <c r="A14" s="30"/>
      <c r="B14" s="30"/>
      <c r="C14" s="30"/>
      <c r="D14" s="30"/>
      <c r="E14" s="65" t="s">
        <v>43</v>
      </c>
      <c r="F14" s="48" t="str">
        <f>IF(ISBLANK(D14),"",IF(E14="ja",[2]Übersicht!$C$7,"keine Oberflächenveredelung"))</f>
        <v/>
      </c>
      <c r="G14" s="30"/>
      <c r="H14" s="30"/>
      <c r="I14" s="30"/>
      <c r="J14" s="30"/>
      <c r="K14" s="30"/>
      <c r="L14" s="30"/>
      <c r="M14" s="30"/>
      <c r="N14" s="30">
        <v>0</v>
      </c>
      <c r="O14" s="30">
        <v>0</v>
      </c>
      <c r="P14" s="30">
        <v>0</v>
      </c>
      <c r="Q14" s="30">
        <v>0</v>
      </c>
      <c r="R14" s="30"/>
      <c r="S14" s="30"/>
      <c r="T14" s="30"/>
      <c r="U14" s="30"/>
      <c r="V14" s="65" t="s">
        <v>44</v>
      </c>
      <c r="W14" s="101"/>
      <c r="Y14" s="32">
        <f t="shared" si="0"/>
        <v>0</v>
      </c>
      <c r="Z14" s="32">
        <f t="shared" si="1"/>
        <v>0</v>
      </c>
      <c r="AA14" s="43" t="str">
        <f t="shared" si="10"/>
        <v/>
      </c>
      <c r="AB14" s="43" t="e" vm="17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143</v>
      </c>
      <c r="AF14" s="32" t="str">
        <f t="shared" si="5"/>
        <v/>
      </c>
      <c r="AG14" s="32">
        <f t="shared" si="6"/>
        <v>0</v>
      </c>
      <c r="AH14" s="32" t="e">
        <f t="shared" si="11"/>
        <v>#VALUE!</v>
      </c>
      <c r="AI14" s="32">
        <v>90</v>
      </c>
      <c r="AJ14" s="32">
        <f t="shared" si="12"/>
        <v>0</v>
      </c>
      <c r="AK14" s="32">
        <f t="shared" si="13"/>
        <v>0</v>
      </c>
      <c r="AL14" s="32">
        <f t="shared" si="14"/>
        <v>0</v>
      </c>
      <c r="AM14" s="32">
        <f t="shared" si="15"/>
        <v>0</v>
      </c>
      <c r="AN14" s="32">
        <v>4</v>
      </c>
      <c r="AO14" s="32">
        <v>2</v>
      </c>
      <c r="AP14" s="32">
        <v>0</v>
      </c>
      <c r="AQ14" s="32">
        <f t="shared" si="16"/>
        <v>0</v>
      </c>
      <c r="AR14" s="32">
        <f t="shared" si="17"/>
        <v>0</v>
      </c>
      <c r="AS14" s="32">
        <f t="shared" si="7"/>
        <v>0</v>
      </c>
      <c r="AT14" s="32">
        <f t="shared" si="8"/>
        <v>0</v>
      </c>
      <c r="AU14" s="32" t="str">
        <f t="shared" si="9"/>
        <v>keine</v>
      </c>
      <c r="AV14" s="32"/>
      <c r="AW14" s="32" t="b">
        <f t="shared" si="18"/>
        <v>0</v>
      </c>
      <c r="AX14" s="38"/>
      <c r="AY14" s="38"/>
      <c r="AZ14" s="38"/>
      <c r="BA14" s="38" t="b">
        <f t="shared" si="19"/>
        <v>1</v>
      </c>
      <c r="BB14" s="38"/>
      <c r="BC14" s="38"/>
      <c r="BD14" s="38"/>
      <c r="BE14" s="38" t="str">
        <f t="shared" si="20"/>
        <v/>
      </c>
      <c r="BF14" s="38"/>
      <c r="BG14" s="38"/>
      <c r="BH14" s="38"/>
      <c r="BI14" s="38"/>
      <c r="BJ14" s="38" t="str">
        <f>IFERROR(INDEX(Preisfaktoren!$B$22:$C$44,MATCH(D14,Preisfaktoren!$B$22:$B$44,0),2),"")</f>
        <v/>
      </c>
      <c r="BK14" s="38" t="str">
        <f>IFERROR(INDEX(Preisfaktoren!$B$22:$F$44,MATCH(D14,Preisfaktoren!$B$22:$B$44,0),5),"")</f>
        <v/>
      </c>
      <c r="BL14" s="38" t="str">
        <f>IFERROR(INDEX(Biegeabzug!$A$4:$H$21,MATCH($BK14,Biegeabzug!$A$4:$A$21,0),MATCH(90,Biegeabzug!$A$4:$H$4,1)),"")</f>
        <v/>
      </c>
      <c r="BM14" s="38" t="b">
        <f t="shared" si="21"/>
        <v>1</v>
      </c>
    </row>
    <row r="15" spans="1:65">
      <c r="A15" s="30"/>
      <c r="B15" s="30"/>
      <c r="C15" s="30"/>
      <c r="D15" s="30"/>
      <c r="E15" s="65" t="s">
        <v>43</v>
      </c>
      <c r="F15" s="48" t="str">
        <f>IF(ISBLANK(D15),"",IF(E15="ja",[2]Übersicht!$C$7,"keine Oberflächenveredelung"))</f>
        <v/>
      </c>
      <c r="G15" s="30"/>
      <c r="H15" s="30"/>
      <c r="I15" s="30"/>
      <c r="J15" s="30"/>
      <c r="K15" s="30"/>
      <c r="L15" s="30"/>
      <c r="M15" s="30"/>
      <c r="N15" s="30">
        <v>0</v>
      </c>
      <c r="O15" s="30">
        <v>0</v>
      </c>
      <c r="P15" s="30">
        <v>0</v>
      </c>
      <c r="Q15" s="30">
        <v>0</v>
      </c>
      <c r="R15" s="30"/>
      <c r="S15" s="30"/>
      <c r="T15" s="30"/>
      <c r="U15" s="30"/>
      <c r="V15" s="65" t="s">
        <v>44</v>
      </c>
      <c r="W15" s="101"/>
      <c r="Y15" s="32">
        <f t="shared" si="0"/>
        <v>0</v>
      </c>
      <c r="Z15" s="32">
        <f t="shared" si="1"/>
        <v>0</v>
      </c>
      <c r="AA15" s="43" t="str">
        <f t="shared" si="10"/>
        <v/>
      </c>
      <c r="AB15" s="43" t="e" vm="17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143</v>
      </c>
      <c r="AF15" s="32" t="str">
        <f t="shared" si="5"/>
        <v/>
      </c>
      <c r="AG15" s="32">
        <f t="shared" si="6"/>
        <v>0</v>
      </c>
      <c r="AH15" s="32" t="e">
        <f t="shared" si="11"/>
        <v>#VALUE!</v>
      </c>
      <c r="AI15" s="32">
        <v>90</v>
      </c>
      <c r="AJ15" s="32">
        <f t="shared" si="12"/>
        <v>0</v>
      </c>
      <c r="AK15" s="32">
        <f t="shared" si="13"/>
        <v>0</v>
      </c>
      <c r="AL15" s="32">
        <f t="shared" si="14"/>
        <v>0</v>
      </c>
      <c r="AM15" s="32">
        <f t="shared" si="15"/>
        <v>0</v>
      </c>
      <c r="AN15" s="32">
        <v>4</v>
      </c>
      <c r="AO15" s="32">
        <v>2</v>
      </c>
      <c r="AP15" s="32">
        <v>0</v>
      </c>
      <c r="AQ15" s="32">
        <f t="shared" si="16"/>
        <v>0</v>
      </c>
      <c r="AR15" s="32">
        <f t="shared" si="17"/>
        <v>0</v>
      </c>
      <c r="AS15" s="32">
        <f t="shared" si="7"/>
        <v>0</v>
      </c>
      <c r="AT15" s="32">
        <f t="shared" si="8"/>
        <v>0</v>
      </c>
      <c r="AU15" s="32" t="str">
        <f t="shared" si="9"/>
        <v>keine</v>
      </c>
      <c r="AV15" s="32"/>
      <c r="AW15" s="32" t="b">
        <f t="shared" si="18"/>
        <v>0</v>
      </c>
      <c r="AX15" s="38"/>
      <c r="AY15" s="38"/>
      <c r="AZ15" s="38"/>
      <c r="BA15" s="38" t="b">
        <f t="shared" si="19"/>
        <v>1</v>
      </c>
      <c r="BB15" s="38"/>
      <c r="BC15" s="38"/>
      <c r="BD15" s="38"/>
      <c r="BE15" s="38" t="str">
        <f t="shared" si="20"/>
        <v/>
      </c>
      <c r="BF15" s="38"/>
      <c r="BG15" s="38"/>
      <c r="BH15" s="38"/>
      <c r="BI15" s="38"/>
      <c r="BJ15" s="38" t="str">
        <f>IFERROR(INDEX(Preisfaktoren!$B$22:$C$44,MATCH(D15,Preisfaktoren!$B$22:$B$44,0),2),"")</f>
        <v/>
      </c>
      <c r="BK15" s="38" t="str">
        <f>IFERROR(INDEX(Preisfaktoren!$B$22:$F$44,MATCH(D15,Preisfaktoren!$B$22:$B$44,0),5),"")</f>
        <v/>
      </c>
      <c r="BL15" s="38" t="str">
        <f>IFERROR(INDEX(Biegeabzug!$A$4:$H$21,MATCH($BK15,Biegeabzug!$A$4:$A$21,0),MATCH(90,Biegeabzug!$A$4:$H$4,1)),"")</f>
        <v/>
      </c>
      <c r="BM15" s="38" t="b">
        <f t="shared" si="21"/>
        <v>1</v>
      </c>
    </row>
    <row r="16" spans="1:65">
      <c r="A16" s="30"/>
      <c r="B16" s="30"/>
      <c r="C16" s="30"/>
      <c r="D16" s="30"/>
      <c r="E16" s="65" t="s">
        <v>43</v>
      </c>
      <c r="F16" s="48" t="str">
        <f>IF(ISBLANK(D16),"",IF(E16="ja",[2]Übersicht!$C$7,"keine Oberflächenveredelung"))</f>
        <v/>
      </c>
      <c r="G16" s="30"/>
      <c r="H16" s="30"/>
      <c r="I16" s="30"/>
      <c r="J16" s="30"/>
      <c r="K16" s="30"/>
      <c r="L16" s="30"/>
      <c r="M16" s="30"/>
      <c r="N16" s="30">
        <v>0</v>
      </c>
      <c r="O16" s="30">
        <v>0</v>
      </c>
      <c r="P16" s="30">
        <v>0</v>
      </c>
      <c r="Q16" s="30">
        <v>0</v>
      </c>
      <c r="R16" s="30"/>
      <c r="S16" s="30"/>
      <c r="T16" s="30"/>
      <c r="U16" s="30"/>
      <c r="V16" s="65" t="s">
        <v>44</v>
      </c>
      <c r="W16" s="101"/>
      <c r="Y16" s="32">
        <f t="shared" si="0"/>
        <v>0</v>
      </c>
      <c r="Z16" s="32">
        <f t="shared" si="1"/>
        <v>0</v>
      </c>
      <c r="AA16" s="43" t="str">
        <f t="shared" si="10"/>
        <v/>
      </c>
      <c r="AB16" s="43" t="e" vm="17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143</v>
      </c>
      <c r="AF16" s="32" t="str">
        <f t="shared" si="5"/>
        <v/>
      </c>
      <c r="AG16" s="32">
        <f t="shared" si="6"/>
        <v>0</v>
      </c>
      <c r="AH16" s="32" t="e">
        <f t="shared" si="11"/>
        <v>#VALUE!</v>
      </c>
      <c r="AI16" s="32">
        <v>90</v>
      </c>
      <c r="AJ16" s="32">
        <f t="shared" si="12"/>
        <v>0</v>
      </c>
      <c r="AK16" s="32">
        <f t="shared" si="13"/>
        <v>0</v>
      </c>
      <c r="AL16" s="32">
        <f t="shared" si="14"/>
        <v>0</v>
      </c>
      <c r="AM16" s="32">
        <f t="shared" si="15"/>
        <v>0</v>
      </c>
      <c r="AN16" s="32">
        <v>4</v>
      </c>
      <c r="AO16" s="32">
        <v>2</v>
      </c>
      <c r="AP16" s="32">
        <v>0</v>
      </c>
      <c r="AQ16" s="32">
        <f t="shared" si="16"/>
        <v>0</v>
      </c>
      <c r="AR16" s="32">
        <f t="shared" si="17"/>
        <v>0</v>
      </c>
      <c r="AS16" s="32">
        <f t="shared" si="7"/>
        <v>0</v>
      </c>
      <c r="AT16" s="32">
        <f t="shared" si="8"/>
        <v>0</v>
      </c>
      <c r="AU16" s="32" t="str">
        <f t="shared" si="9"/>
        <v>keine</v>
      </c>
      <c r="AV16" s="32"/>
      <c r="AW16" s="32" t="b">
        <f t="shared" si="18"/>
        <v>0</v>
      </c>
      <c r="AX16" s="38"/>
      <c r="AY16" s="38"/>
      <c r="AZ16" s="38"/>
      <c r="BA16" s="38" t="b">
        <f t="shared" si="19"/>
        <v>1</v>
      </c>
      <c r="BB16" s="38"/>
      <c r="BC16" s="38"/>
      <c r="BD16" s="38"/>
      <c r="BE16" s="38" t="str">
        <f t="shared" si="20"/>
        <v/>
      </c>
      <c r="BF16" s="38"/>
      <c r="BG16" s="38"/>
      <c r="BH16" s="38"/>
      <c r="BI16" s="38"/>
      <c r="BJ16" s="38" t="str">
        <f>IFERROR(INDEX(Preisfaktoren!$B$22:$C$44,MATCH(D16,Preisfaktoren!$B$22:$B$44,0),2),"")</f>
        <v/>
      </c>
      <c r="BK16" s="38" t="str">
        <f>IFERROR(INDEX(Preisfaktoren!$B$22:$F$44,MATCH(D16,Preisfaktoren!$B$22:$B$44,0),5),"")</f>
        <v/>
      </c>
      <c r="BL16" s="38" t="str">
        <f>IFERROR(INDEX(Biegeabzug!$A$4:$H$21,MATCH($BK16,Biegeabzug!$A$4:$A$21,0),MATCH(90,Biegeabzug!$A$4:$H$4,1)),"")</f>
        <v/>
      </c>
      <c r="BM16" s="38" t="b">
        <f t="shared" si="21"/>
        <v>1</v>
      </c>
    </row>
    <row r="17" spans="1:65">
      <c r="A17" s="30"/>
      <c r="B17" s="30"/>
      <c r="C17" s="30"/>
      <c r="D17" s="30"/>
      <c r="E17" s="65" t="s">
        <v>43</v>
      </c>
      <c r="F17" s="48" t="str">
        <f>IF(ISBLANK(D17),"",IF(E17="ja",[2]Übersicht!$C$7,"keine Oberflächenveredelung"))</f>
        <v/>
      </c>
      <c r="G17" s="30"/>
      <c r="H17" s="30"/>
      <c r="I17" s="30"/>
      <c r="J17" s="30"/>
      <c r="K17" s="30"/>
      <c r="L17" s="30"/>
      <c r="M17" s="30"/>
      <c r="N17" s="30">
        <v>0</v>
      </c>
      <c r="O17" s="30">
        <v>0</v>
      </c>
      <c r="P17" s="30">
        <v>0</v>
      </c>
      <c r="Q17" s="30">
        <v>0</v>
      </c>
      <c r="R17" s="30"/>
      <c r="S17" s="30"/>
      <c r="T17" s="30"/>
      <c r="U17" s="30"/>
      <c r="V17" s="65" t="s">
        <v>44</v>
      </c>
      <c r="W17" s="101"/>
      <c r="Y17" s="32">
        <f t="shared" si="0"/>
        <v>0</v>
      </c>
      <c r="Z17" s="32">
        <f t="shared" si="1"/>
        <v>0</v>
      </c>
      <c r="AA17" s="43" t="str">
        <f t="shared" si="10"/>
        <v/>
      </c>
      <c r="AB17" s="43" t="e" vm="17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143</v>
      </c>
      <c r="AF17" s="32" t="str">
        <f t="shared" si="5"/>
        <v/>
      </c>
      <c r="AG17" s="32">
        <f t="shared" si="6"/>
        <v>0</v>
      </c>
      <c r="AH17" s="32" t="e">
        <f t="shared" si="11"/>
        <v>#VALUE!</v>
      </c>
      <c r="AI17" s="32">
        <v>90</v>
      </c>
      <c r="AJ17" s="32">
        <f t="shared" si="12"/>
        <v>0</v>
      </c>
      <c r="AK17" s="32">
        <f t="shared" si="13"/>
        <v>0</v>
      </c>
      <c r="AL17" s="32">
        <f t="shared" si="14"/>
        <v>0</v>
      </c>
      <c r="AM17" s="32">
        <f t="shared" si="15"/>
        <v>0</v>
      </c>
      <c r="AN17" s="32">
        <v>4</v>
      </c>
      <c r="AO17" s="32">
        <v>2</v>
      </c>
      <c r="AP17" s="32">
        <v>0</v>
      </c>
      <c r="AQ17" s="32">
        <f t="shared" si="16"/>
        <v>0</v>
      </c>
      <c r="AR17" s="32">
        <f t="shared" si="17"/>
        <v>0</v>
      </c>
      <c r="AS17" s="32">
        <f t="shared" si="7"/>
        <v>0</v>
      </c>
      <c r="AT17" s="32">
        <f t="shared" si="8"/>
        <v>0</v>
      </c>
      <c r="AU17" s="32" t="str">
        <f t="shared" si="9"/>
        <v>keine</v>
      </c>
      <c r="AV17" s="32"/>
      <c r="AW17" s="32" t="b">
        <f t="shared" si="18"/>
        <v>0</v>
      </c>
      <c r="AX17" s="38"/>
      <c r="AY17" s="38"/>
      <c r="AZ17" s="38"/>
      <c r="BA17" s="38" t="b">
        <f t="shared" si="19"/>
        <v>1</v>
      </c>
      <c r="BB17" s="38"/>
      <c r="BC17" s="38"/>
      <c r="BD17" s="38"/>
      <c r="BE17" s="38" t="str">
        <f t="shared" si="20"/>
        <v/>
      </c>
      <c r="BF17" s="38"/>
      <c r="BG17" s="38"/>
      <c r="BH17" s="38"/>
      <c r="BI17" s="38"/>
      <c r="BJ17" s="38" t="str">
        <f>IFERROR(INDEX(Preisfaktoren!$B$22:$C$44,MATCH(D17,Preisfaktoren!$B$22:$B$44,0),2),"")</f>
        <v/>
      </c>
      <c r="BK17" s="38" t="str">
        <f>IFERROR(INDEX(Preisfaktoren!$B$22:$F$44,MATCH(D17,Preisfaktoren!$B$22:$B$44,0),5),"")</f>
        <v/>
      </c>
      <c r="BL17" s="38" t="str">
        <f>IFERROR(INDEX(Biegeabzug!$A$4:$H$21,MATCH($BK17,Biegeabzug!$A$4:$A$21,0),MATCH(90,Biegeabzug!$A$4:$H$4,1)),"")</f>
        <v/>
      </c>
      <c r="BM17" s="38" t="b">
        <f t="shared" si="21"/>
        <v>1</v>
      </c>
    </row>
    <row r="18" spans="1:65">
      <c r="A18" s="30"/>
      <c r="B18" s="30"/>
      <c r="C18" s="30"/>
      <c r="D18" s="30"/>
      <c r="E18" s="65" t="s">
        <v>43</v>
      </c>
      <c r="F18" s="48" t="str">
        <f>IF(ISBLANK(D18),"",IF(E18="ja",[2]Übersicht!$C$7,"keine Oberflächenveredelung"))</f>
        <v/>
      </c>
      <c r="G18" s="30"/>
      <c r="H18" s="30"/>
      <c r="I18" s="30"/>
      <c r="J18" s="30"/>
      <c r="K18" s="30"/>
      <c r="L18" s="30"/>
      <c r="M18" s="30"/>
      <c r="N18" s="30">
        <v>0</v>
      </c>
      <c r="O18" s="30">
        <v>0</v>
      </c>
      <c r="P18" s="30">
        <v>0</v>
      </c>
      <c r="Q18" s="30">
        <v>0</v>
      </c>
      <c r="R18" s="30"/>
      <c r="S18" s="30"/>
      <c r="T18" s="30"/>
      <c r="U18" s="30"/>
      <c r="V18" s="65" t="s">
        <v>44</v>
      </c>
      <c r="W18" s="101"/>
      <c r="Y18" s="32">
        <f t="shared" si="0"/>
        <v>0</v>
      </c>
      <c r="Z18" s="32">
        <f t="shared" si="1"/>
        <v>0</v>
      </c>
      <c r="AA18" s="43" t="str">
        <f t="shared" si="10"/>
        <v/>
      </c>
      <c r="AB18" s="43" t="e" vm="17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143</v>
      </c>
      <c r="AF18" s="32" t="str">
        <f t="shared" si="5"/>
        <v/>
      </c>
      <c r="AG18" s="32">
        <f t="shared" si="6"/>
        <v>0</v>
      </c>
      <c r="AH18" s="32" t="e">
        <f t="shared" si="11"/>
        <v>#VALUE!</v>
      </c>
      <c r="AI18" s="32">
        <v>90</v>
      </c>
      <c r="AJ18" s="32">
        <f t="shared" si="12"/>
        <v>0</v>
      </c>
      <c r="AK18" s="32">
        <f t="shared" si="13"/>
        <v>0</v>
      </c>
      <c r="AL18" s="32">
        <f t="shared" si="14"/>
        <v>0</v>
      </c>
      <c r="AM18" s="32">
        <f t="shared" si="15"/>
        <v>0</v>
      </c>
      <c r="AN18" s="32">
        <v>4</v>
      </c>
      <c r="AO18" s="32">
        <v>2</v>
      </c>
      <c r="AP18" s="32">
        <v>0</v>
      </c>
      <c r="AQ18" s="32">
        <f t="shared" si="16"/>
        <v>0</v>
      </c>
      <c r="AR18" s="32">
        <f t="shared" si="17"/>
        <v>0</v>
      </c>
      <c r="AS18" s="32">
        <f t="shared" si="7"/>
        <v>0</v>
      </c>
      <c r="AT18" s="32">
        <f t="shared" si="8"/>
        <v>0</v>
      </c>
      <c r="AU18" s="32" t="str">
        <f t="shared" si="9"/>
        <v>keine</v>
      </c>
      <c r="AV18" s="32"/>
      <c r="AW18" s="32" t="b">
        <f t="shared" si="18"/>
        <v>0</v>
      </c>
      <c r="AX18" s="38"/>
      <c r="AY18" s="38"/>
      <c r="AZ18" s="38"/>
      <c r="BA18" s="38" t="b">
        <f t="shared" si="19"/>
        <v>1</v>
      </c>
      <c r="BB18" s="38"/>
      <c r="BC18" s="38"/>
      <c r="BD18" s="38"/>
      <c r="BE18" s="38" t="str">
        <f t="shared" si="20"/>
        <v/>
      </c>
      <c r="BF18" s="38"/>
      <c r="BG18" s="38"/>
      <c r="BH18" s="38"/>
      <c r="BI18" s="38"/>
      <c r="BJ18" s="38" t="str">
        <f>IFERROR(INDEX(Preisfaktoren!$B$22:$C$44,MATCH(D18,Preisfaktoren!$B$22:$B$44,0),2),"")</f>
        <v/>
      </c>
      <c r="BK18" s="38" t="str">
        <f>IFERROR(INDEX(Preisfaktoren!$B$22:$F$44,MATCH(D18,Preisfaktoren!$B$22:$B$44,0),5),"")</f>
        <v/>
      </c>
      <c r="BL18" s="38" t="str">
        <f>IFERROR(INDEX(Biegeabzug!$A$4:$H$21,MATCH($BK18,Biegeabzug!$A$4:$A$21,0),MATCH(90,Biegeabzug!$A$4:$H$4,1)),"")</f>
        <v/>
      </c>
      <c r="BM18" s="38" t="b">
        <f t="shared" si="21"/>
        <v>1</v>
      </c>
    </row>
    <row r="19" spans="1:65">
      <c r="A19" s="30"/>
      <c r="B19" s="30"/>
      <c r="C19" s="30"/>
      <c r="D19" s="30"/>
      <c r="E19" s="65" t="s">
        <v>43</v>
      </c>
      <c r="F19" s="48" t="str">
        <f>IF(ISBLANK(D19),"",IF(E19="ja",[2]Übersicht!$C$7,"keine Oberflächenveredelung"))</f>
        <v/>
      </c>
      <c r="G19" s="30"/>
      <c r="H19" s="30"/>
      <c r="I19" s="30"/>
      <c r="J19" s="30"/>
      <c r="K19" s="30"/>
      <c r="L19" s="30"/>
      <c r="M19" s="30"/>
      <c r="N19" s="30">
        <v>0</v>
      </c>
      <c r="O19" s="30">
        <v>0</v>
      </c>
      <c r="P19" s="30">
        <v>0</v>
      </c>
      <c r="Q19" s="30">
        <v>0</v>
      </c>
      <c r="R19" s="30"/>
      <c r="S19" s="30"/>
      <c r="T19" s="30"/>
      <c r="U19" s="30"/>
      <c r="V19" s="65" t="s">
        <v>44</v>
      </c>
      <c r="W19" s="101"/>
      <c r="Y19" s="32">
        <f t="shared" si="0"/>
        <v>0</v>
      </c>
      <c r="Z19" s="32">
        <f t="shared" si="1"/>
        <v>0</v>
      </c>
      <c r="AA19" s="43" t="str">
        <f t="shared" si="10"/>
        <v/>
      </c>
      <c r="AB19" s="43" t="e" vm="17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143</v>
      </c>
      <c r="AF19" s="32" t="str">
        <f t="shared" si="5"/>
        <v/>
      </c>
      <c r="AG19" s="32">
        <f t="shared" si="6"/>
        <v>0</v>
      </c>
      <c r="AH19" s="32" t="e">
        <f t="shared" si="11"/>
        <v>#VALUE!</v>
      </c>
      <c r="AI19" s="32">
        <v>90</v>
      </c>
      <c r="AJ19" s="32">
        <f t="shared" si="12"/>
        <v>0</v>
      </c>
      <c r="AK19" s="32">
        <f t="shared" si="13"/>
        <v>0</v>
      </c>
      <c r="AL19" s="32">
        <f t="shared" si="14"/>
        <v>0</v>
      </c>
      <c r="AM19" s="32">
        <f t="shared" si="15"/>
        <v>0</v>
      </c>
      <c r="AN19" s="32">
        <v>4</v>
      </c>
      <c r="AO19" s="32">
        <v>2</v>
      </c>
      <c r="AP19" s="32">
        <v>0</v>
      </c>
      <c r="AQ19" s="32">
        <f t="shared" si="16"/>
        <v>0</v>
      </c>
      <c r="AR19" s="32">
        <f t="shared" si="17"/>
        <v>0</v>
      </c>
      <c r="AS19" s="32">
        <f t="shared" si="7"/>
        <v>0</v>
      </c>
      <c r="AT19" s="32">
        <f t="shared" si="8"/>
        <v>0</v>
      </c>
      <c r="AU19" s="32" t="str">
        <f t="shared" si="9"/>
        <v>keine</v>
      </c>
      <c r="AV19" s="32"/>
      <c r="AW19" s="32" t="b">
        <f t="shared" si="18"/>
        <v>0</v>
      </c>
      <c r="AX19" s="38"/>
      <c r="AY19" s="38"/>
      <c r="AZ19" s="38"/>
      <c r="BA19" s="38" t="b">
        <f t="shared" si="19"/>
        <v>1</v>
      </c>
      <c r="BB19" s="38"/>
      <c r="BC19" s="38"/>
      <c r="BD19" s="38"/>
      <c r="BE19" s="38" t="str">
        <f t="shared" si="20"/>
        <v/>
      </c>
      <c r="BF19" s="38"/>
      <c r="BG19" s="38"/>
      <c r="BH19" s="38"/>
      <c r="BI19" s="38"/>
      <c r="BJ19" s="38" t="str">
        <f>IFERROR(INDEX(Preisfaktoren!$B$22:$C$44,MATCH(D19,Preisfaktoren!$B$22:$B$44,0),2),"")</f>
        <v/>
      </c>
      <c r="BK19" s="38" t="str">
        <f>IFERROR(INDEX(Preisfaktoren!$B$22:$F$44,MATCH(D19,Preisfaktoren!$B$22:$B$44,0),5),"")</f>
        <v/>
      </c>
      <c r="BL19" s="38" t="str">
        <f>IFERROR(INDEX(Biegeabzug!$A$4:$H$21,MATCH($BK19,Biegeabzug!$A$4:$A$21,0),MATCH(90,Biegeabzug!$A$4:$H$4,1)),"")</f>
        <v/>
      </c>
      <c r="BM19" s="38" t="b">
        <f t="shared" si="21"/>
        <v>1</v>
      </c>
    </row>
    <row r="20" spans="1:65">
      <c r="A20" s="30"/>
      <c r="B20" s="30"/>
      <c r="C20" s="30"/>
      <c r="D20" s="30"/>
      <c r="E20" s="65" t="s">
        <v>43</v>
      </c>
      <c r="F20" s="48" t="str">
        <f>IF(ISBLANK(D20),"",IF(E20="ja",[2]Übersicht!$C$7,"keine Oberflächenveredelung"))</f>
        <v/>
      </c>
      <c r="G20" s="30"/>
      <c r="H20" s="30"/>
      <c r="I20" s="30"/>
      <c r="J20" s="30"/>
      <c r="K20" s="30"/>
      <c r="L20" s="30"/>
      <c r="M20" s="30"/>
      <c r="N20" s="30">
        <v>0</v>
      </c>
      <c r="O20" s="30">
        <v>0</v>
      </c>
      <c r="P20" s="30">
        <v>0</v>
      </c>
      <c r="Q20" s="30">
        <v>0</v>
      </c>
      <c r="R20" s="30"/>
      <c r="S20" s="30"/>
      <c r="T20" s="30"/>
      <c r="U20" s="30"/>
      <c r="V20" s="65" t="s">
        <v>44</v>
      </c>
      <c r="W20" s="101"/>
      <c r="Y20" s="32">
        <f t="shared" si="0"/>
        <v>0</v>
      </c>
      <c r="Z20" s="32">
        <f t="shared" si="1"/>
        <v>0</v>
      </c>
      <c r="AA20" s="43" t="str">
        <f t="shared" si="10"/>
        <v/>
      </c>
      <c r="AB20" s="43" t="e" vm="17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143</v>
      </c>
      <c r="AF20" s="32" t="str">
        <f t="shared" si="5"/>
        <v/>
      </c>
      <c r="AG20" s="32">
        <f t="shared" si="6"/>
        <v>0</v>
      </c>
      <c r="AH20" s="32" t="e">
        <f t="shared" si="11"/>
        <v>#VALUE!</v>
      </c>
      <c r="AI20" s="32">
        <v>90</v>
      </c>
      <c r="AJ20" s="32">
        <f t="shared" si="12"/>
        <v>0</v>
      </c>
      <c r="AK20" s="32">
        <f t="shared" si="13"/>
        <v>0</v>
      </c>
      <c r="AL20" s="32">
        <f t="shared" si="14"/>
        <v>0</v>
      </c>
      <c r="AM20" s="32">
        <f t="shared" si="15"/>
        <v>0</v>
      </c>
      <c r="AN20" s="32">
        <v>4</v>
      </c>
      <c r="AO20" s="32">
        <v>2</v>
      </c>
      <c r="AP20" s="32">
        <v>0</v>
      </c>
      <c r="AQ20" s="32">
        <f t="shared" si="16"/>
        <v>0</v>
      </c>
      <c r="AR20" s="32">
        <f t="shared" si="17"/>
        <v>0</v>
      </c>
      <c r="AS20" s="32">
        <f t="shared" si="7"/>
        <v>0</v>
      </c>
      <c r="AT20" s="32">
        <f t="shared" si="8"/>
        <v>0</v>
      </c>
      <c r="AU20" s="32" t="str">
        <f t="shared" si="9"/>
        <v>keine</v>
      </c>
      <c r="AV20" s="32"/>
      <c r="AW20" s="32" t="b">
        <f t="shared" si="18"/>
        <v>0</v>
      </c>
      <c r="AX20" s="38"/>
      <c r="AY20" s="38"/>
      <c r="AZ20" s="38"/>
      <c r="BA20" s="38" t="b">
        <f t="shared" si="19"/>
        <v>1</v>
      </c>
      <c r="BB20" s="38"/>
      <c r="BC20" s="38"/>
      <c r="BD20" s="38"/>
      <c r="BE20" s="38" t="str">
        <f t="shared" si="20"/>
        <v/>
      </c>
      <c r="BF20" s="38"/>
      <c r="BG20" s="38"/>
      <c r="BH20" s="38"/>
      <c r="BI20" s="38"/>
      <c r="BJ20" s="38" t="str">
        <f>IFERROR(INDEX(Preisfaktoren!$B$22:$C$44,MATCH(D20,Preisfaktoren!$B$22:$B$44,0),2),"")</f>
        <v/>
      </c>
      <c r="BK20" s="38" t="str">
        <f>IFERROR(INDEX(Preisfaktoren!$B$22:$F$44,MATCH(D20,Preisfaktoren!$B$22:$B$44,0),5),"")</f>
        <v/>
      </c>
      <c r="BL20" s="38" t="str">
        <f>IFERROR(INDEX(Biegeabzug!$A$4:$H$21,MATCH($BK20,Biegeabzug!$A$4:$A$21,0),MATCH(90,Biegeabzug!$A$4:$H$4,1)),"")</f>
        <v/>
      </c>
      <c r="BM20" s="38" t="b">
        <f t="shared" si="21"/>
        <v>1</v>
      </c>
    </row>
    <row r="21" spans="1:65">
      <c r="A21" s="30"/>
      <c r="B21" s="30"/>
      <c r="C21" s="30"/>
      <c r="D21" s="30"/>
      <c r="E21" s="65" t="s">
        <v>43</v>
      </c>
      <c r="F21" s="48" t="str">
        <f>IF(ISBLANK(D21),"",IF(E21="ja",[2]Übersicht!$C$7,"keine Oberflächenveredelung"))</f>
        <v/>
      </c>
      <c r="G21" s="30"/>
      <c r="H21" s="30"/>
      <c r="I21" s="30"/>
      <c r="J21" s="30"/>
      <c r="K21" s="30"/>
      <c r="L21" s="30"/>
      <c r="M21" s="30"/>
      <c r="N21" s="30">
        <v>0</v>
      </c>
      <c r="O21" s="30">
        <v>0</v>
      </c>
      <c r="P21" s="30">
        <v>0</v>
      </c>
      <c r="Q21" s="30">
        <v>0</v>
      </c>
      <c r="R21" s="30"/>
      <c r="S21" s="30"/>
      <c r="T21" s="30"/>
      <c r="U21" s="30"/>
      <c r="V21" s="65" t="s">
        <v>44</v>
      </c>
      <c r="W21" s="101"/>
      <c r="Y21" s="32">
        <f t="shared" si="0"/>
        <v>0</v>
      </c>
      <c r="Z21" s="32">
        <f t="shared" si="1"/>
        <v>0</v>
      </c>
      <c r="AA21" s="43" t="str">
        <f t="shared" si="10"/>
        <v/>
      </c>
      <c r="AB21" s="43" t="e" vm="17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143</v>
      </c>
      <c r="AF21" s="32" t="str">
        <f t="shared" si="5"/>
        <v/>
      </c>
      <c r="AG21" s="32">
        <f t="shared" si="6"/>
        <v>0</v>
      </c>
      <c r="AH21" s="32" t="e">
        <f t="shared" si="11"/>
        <v>#VALUE!</v>
      </c>
      <c r="AI21" s="32">
        <v>90</v>
      </c>
      <c r="AJ21" s="32">
        <f t="shared" si="12"/>
        <v>0</v>
      </c>
      <c r="AK21" s="32">
        <f t="shared" si="13"/>
        <v>0</v>
      </c>
      <c r="AL21" s="32">
        <f t="shared" si="14"/>
        <v>0</v>
      </c>
      <c r="AM21" s="32">
        <f t="shared" si="15"/>
        <v>0</v>
      </c>
      <c r="AN21" s="32">
        <v>4</v>
      </c>
      <c r="AO21" s="32">
        <v>2</v>
      </c>
      <c r="AP21" s="32">
        <v>0</v>
      </c>
      <c r="AQ21" s="32">
        <f t="shared" si="16"/>
        <v>0</v>
      </c>
      <c r="AR21" s="32">
        <f t="shared" si="17"/>
        <v>0</v>
      </c>
      <c r="AS21" s="32">
        <f t="shared" si="7"/>
        <v>0</v>
      </c>
      <c r="AT21" s="32">
        <f t="shared" si="8"/>
        <v>0</v>
      </c>
      <c r="AU21" s="32" t="str">
        <f t="shared" si="9"/>
        <v>keine</v>
      </c>
      <c r="AV21" s="32"/>
      <c r="AW21" s="32" t="b">
        <f t="shared" si="18"/>
        <v>0</v>
      </c>
      <c r="AX21" s="38"/>
      <c r="AY21" s="38"/>
      <c r="AZ21" s="38"/>
      <c r="BA21" s="38" t="b">
        <f t="shared" si="19"/>
        <v>1</v>
      </c>
      <c r="BB21" s="38"/>
      <c r="BC21" s="38"/>
      <c r="BD21" s="38"/>
      <c r="BE21" s="38" t="str">
        <f t="shared" si="20"/>
        <v/>
      </c>
      <c r="BF21" s="38"/>
      <c r="BG21" s="38"/>
      <c r="BH21" s="38"/>
      <c r="BI21" s="38"/>
      <c r="BJ21" s="38" t="str">
        <f>IFERROR(INDEX(Preisfaktoren!$B$22:$C$44,MATCH(D21,Preisfaktoren!$B$22:$B$44,0),2),"")</f>
        <v/>
      </c>
      <c r="BK21" s="38" t="str">
        <f>IFERROR(INDEX(Preisfaktoren!$B$22:$F$44,MATCH(D21,Preisfaktoren!$B$22:$B$44,0),5),"")</f>
        <v/>
      </c>
      <c r="BL21" s="38" t="str">
        <f>IFERROR(INDEX(Biegeabzug!$A$4:$H$21,MATCH($BK21,Biegeabzug!$A$4:$A$21,0),MATCH(90,Biegeabzug!$A$4:$H$4,1)),"")</f>
        <v/>
      </c>
      <c r="BM21" s="38" t="b">
        <f t="shared" si="21"/>
        <v>1</v>
      </c>
    </row>
    <row r="22" spans="1:65">
      <c r="A22" s="30"/>
      <c r="B22" s="30"/>
      <c r="C22" s="30"/>
      <c r="D22" s="30"/>
      <c r="E22" s="65" t="s">
        <v>43</v>
      </c>
      <c r="F22" s="48" t="str">
        <f>IF(ISBLANK(D22),"",IF(E22="ja",[2]Übersicht!$C$7,"keine Oberflächenveredelung"))</f>
        <v/>
      </c>
      <c r="G22" s="30"/>
      <c r="H22" s="30"/>
      <c r="I22" s="30"/>
      <c r="J22" s="30"/>
      <c r="K22" s="30"/>
      <c r="L22" s="30"/>
      <c r="M22" s="30"/>
      <c r="N22" s="30">
        <v>0</v>
      </c>
      <c r="O22" s="30">
        <v>0</v>
      </c>
      <c r="P22" s="30">
        <v>0</v>
      </c>
      <c r="Q22" s="30">
        <v>0</v>
      </c>
      <c r="R22" s="30"/>
      <c r="S22" s="30"/>
      <c r="T22" s="30"/>
      <c r="U22" s="30"/>
      <c r="V22" s="65" t="s">
        <v>44</v>
      </c>
      <c r="W22" s="101"/>
      <c r="Y22" s="32">
        <f t="shared" si="0"/>
        <v>0</v>
      </c>
      <c r="Z22" s="32">
        <f t="shared" si="1"/>
        <v>0</v>
      </c>
      <c r="AA22" s="43" t="str">
        <f t="shared" si="10"/>
        <v/>
      </c>
      <c r="AB22" s="43" t="e" vm="17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143</v>
      </c>
      <c r="AF22" s="32" t="str">
        <f t="shared" si="5"/>
        <v/>
      </c>
      <c r="AG22" s="32">
        <f t="shared" si="6"/>
        <v>0</v>
      </c>
      <c r="AH22" s="32" t="e">
        <f t="shared" si="11"/>
        <v>#VALUE!</v>
      </c>
      <c r="AI22" s="32">
        <v>90</v>
      </c>
      <c r="AJ22" s="32">
        <f t="shared" si="12"/>
        <v>0</v>
      </c>
      <c r="AK22" s="32">
        <f t="shared" si="13"/>
        <v>0</v>
      </c>
      <c r="AL22" s="32">
        <f t="shared" si="14"/>
        <v>0</v>
      </c>
      <c r="AM22" s="32">
        <f t="shared" si="15"/>
        <v>0</v>
      </c>
      <c r="AN22" s="32">
        <v>4</v>
      </c>
      <c r="AO22" s="32">
        <v>2</v>
      </c>
      <c r="AP22" s="32">
        <v>0</v>
      </c>
      <c r="AQ22" s="32">
        <f t="shared" si="16"/>
        <v>0</v>
      </c>
      <c r="AR22" s="32">
        <f t="shared" si="17"/>
        <v>0</v>
      </c>
      <c r="AS22" s="32">
        <f t="shared" si="7"/>
        <v>0</v>
      </c>
      <c r="AT22" s="32">
        <f t="shared" si="8"/>
        <v>0</v>
      </c>
      <c r="AU22" s="32" t="str">
        <f t="shared" si="9"/>
        <v>keine</v>
      </c>
      <c r="AV22" s="32"/>
      <c r="AW22" s="32" t="b">
        <f t="shared" si="18"/>
        <v>0</v>
      </c>
      <c r="AX22" s="38"/>
      <c r="AY22" s="38"/>
      <c r="AZ22" s="38"/>
      <c r="BA22" s="38" t="b">
        <f t="shared" si="19"/>
        <v>1</v>
      </c>
      <c r="BB22" s="38"/>
      <c r="BC22" s="38"/>
      <c r="BD22" s="38"/>
      <c r="BE22" s="38" t="str">
        <f t="shared" si="20"/>
        <v/>
      </c>
      <c r="BF22" s="38"/>
      <c r="BG22" s="38"/>
      <c r="BH22" s="38"/>
      <c r="BI22" s="38"/>
      <c r="BJ22" s="38" t="str">
        <f>IFERROR(INDEX(Preisfaktoren!$B$22:$C$44,MATCH(D22,Preisfaktoren!$B$22:$B$44,0),2),"")</f>
        <v/>
      </c>
      <c r="BK22" s="38" t="str">
        <f>IFERROR(INDEX(Preisfaktoren!$B$22:$F$44,MATCH(D22,Preisfaktoren!$B$22:$B$44,0),5),"")</f>
        <v/>
      </c>
      <c r="BL22" s="38" t="str">
        <f>IFERROR(INDEX(Biegeabzug!$A$4:$H$21,MATCH($BK22,Biegeabzug!$A$4:$A$21,0),MATCH(90,Biegeabzug!$A$4:$H$4,1)),"")</f>
        <v/>
      </c>
      <c r="BM22" s="38" t="b">
        <f t="shared" si="21"/>
        <v>1</v>
      </c>
    </row>
    <row r="23" spans="1:65">
      <c r="A23" s="30"/>
      <c r="B23" s="30"/>
      <c r="C23" s="30"/>
      <c r="D23" s="30"/>
      <c r="E23" s="65" t="s">
        <v>43</v>
      </c>
      <c r="F23" s="48" t="str">
        <f>IF(ISBLANK(D23),"",IF(E23="ja",[2]Übersicht!$C$7,"keine Oberflächenveredelung"))</f>
        <v/>
      </c>
      <c r="G23" s="30"/>
      <c r="H23" s="30"/>
      <c r="I23" s="30"/>
      <c r="J23" s="30"/>
      <c r="K23" s="30"/>
      <c r="L23" s="30"/>
      <c r="M23" s="30"/>
      <c r="N23" s="30">
        <v>0</v>
      </c>
      <c r="O23" s="30">
        <v>0</v>
      </c>
      <c r="P23" s="30">
        <v>0</v>
      </c>
      <c r="Q23" s="30">
        <v>0</v>
      </c>
      <c r="R23" s="30"/>
      <c r="S23" s="30"/>
      <c r="T23" s="30"/>
      <c r="U23" s="30"/>
      <c r="V23" s="65" t="s">
        <v>44</v>
      </c>
      <c r="W23" s="101"/>
      <c r="Y23" s="32">
        <f t="shared" si="0"/>
        <v>0</v>
      </c>
      <c r="Z23" s="32">
        <f t="shared" si="1"/>
        <v>0</v>
      </c>
      <c r="AA23" s="43" t="str">
        <f t="shared" si="10"/>
        <v/>
      </c>
      <c r="AB23" s="43" t="e" vm="17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143</v>
      </c>
      <c r="AF23" s="32" t="str">
        <f t="shared" si="5"/>
        <v/>
      </c>
      <c r="AG23" s="32">
        <f t="shared" si="6"/>
        <v>0</v>
      </c>
      <c r="AH23" s="32" t="e">
        <f t="shared" si="11"/>
        <v>#VALUE!</v>
      </c>
      <c r="AI23" s="32">
        <v>90</v>
      </c>
      <c r="AJ23" s="32">
        <f t="shared" si="12"/>
        <v>0</v>
      </c>
      <c r="AK23" s="32">
        <f t="shared" si="13"/>
        <v>0</v>
      </c>
      <c r="AL23" s="32">
        <f t="shared" si="14"/>
        <v>0</v>
      </c>
      <c r="AM23" s="32">
        <f t="shared" si="15"/>
        <v>0</v>
      </c>
      <c r="AN23" s="32">
        <v>4</v>
      </c>
      <c r="AO23" s="32">
        <v>2</v>
      </c>
      <c r="AP23" s="32">
        <v>0</v>
      </c>
      <c r="AQ23" s="32">
        <f t="shared" si="16"/>
        <v>0</v>
      </c>
      <c r="AR23" s="32">
        <f t="shared" si="17"/>
        <v>0</v>
      </c>
      <c r="AS23" s="32">
        <f t="shared" si="7"/>
        <v>0</v>
      </c>
      <c r="AT23" s="32">
        <f t="shared" si="8"/>
        <v>0</v>
      </c>
      <c r="AU23" s="32" t="str">
        <f t="shared" si="9"/>
        <v>keine</v>
      </c>
      <c r="AV23" s="32"/>
      <c r="AW23" s="32" t="b">
        <f t="shared" si="18"/>
        <v>0</v>
      </c>
      <c r="AX23" s="38"/>
      <c r="AY23" s="38"/>
      <c r="AZ23" s="38"/>
      <c r="BA23" s="38" t="b">
        <f t="shared" si="19"/>
        <v>1</v>
      </c>
      <c r="BB23" s="38"/>
      <c r="BC23" s="38"/>
      <c r="BD23" s="38"/>
      <c r="BE23" s="38" t="str">
        <f t="shared" si="20"/>
        <v/>
      </c>
      <c r="BF23" s="38"/>
      <c r="BG23" s="38"/>
      <c r="BH23" s="38"/>
      <c r="BI23" s="38"/>
      <c r="BJ23" s="38" t="str">
        <f>IFERROR(INDEX(Preisfaktoren!$B$22:$C$44,MATCH(D23,Preisfaktoren!$B$22:$B$44,0),2),"")</f>
        <v/>
      </c>
      <c r="BK23" s="38" t="str">
        <f>IFERROR(INDEX(Preisfaktoren!$B$22:$F$44,MATCH(D23,Preisfaktoren!$B$22:$B$44,0),5),"")</f>
        <v/>
      </c>
      <c r="BL23" s="38" t="str">
        <f>IFERROR(INDEX(Biegeabzug!$A$4:$H$21,MATCH($BK23,Biegeabzug!$A$4:$A$21,0),MATCH(90,Biegeabzug!$A$4:$H$4,1)),"")</f>
        <v/>
      </c>
      <c r="BM23" s="38" t="b">
        <f t="shared" si="21"/>
        <v>1</v>
      </c>
    </row>
    <row r="24" spans="1:65">
      <c r="A24" s="30"/>
      <c r="B24" s="30"/>
      <c r="C24" s="30"/>
      <c r="D24" s="30"/>
      <c r="E24" s="65" t="s">
        <v>43</v>
      </c>
      <c r="F24" s="48" t="str">
        <f>IF(ISBLANK(D24),"",IF(E24="ja",[2]Übersicht!$C$7,"keine Oberflächenveredelung"))</f>
        <v/>
      </c>
      <c r="G24" s="30"/>
      <c r="H24" s="30"/>
      <c r="I24" s="30"/>
      <c r="J24" s="30"/>
      <c r="K24" s="30"/>
      <c r="L24" s="30"/>
      <c r="M24" s="30"/>
      <c r="N24" s="30">
        <v>0</v>
      </c>
      <c r="O24" s="30">
        <v>0</v>
      </c>
      <c r="P24" s="30">
        <v>0</v>
      </c>
      <c r="Q24" s="30">
        <v>0</v>
      </c>
      <c r="R24" s="30"/>
      <c r="S24" s="30"/>
      <c r="T24" s="30"/>
      <c r="U24" s="30"/>
      <c r="V24" s="65" t="s">
        <v>44</v>
      </c>
      <c r="W24" s="101"/>
      <c r="Y24" s="32">
        <f t="shared" si="0"/>
        <v>0</v>
      </c>
      <c r="Z24" s="32">
        <f t="shared" si="1"/>
        <v>0</v>
      </c>
      <c r="AA24" s="43" t="str">
        <f t="shared" si="10"/>
        <v/>
      </c>
      <c r="AB24" s="43" t="e" vm="17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143</v>
      </c>
      <c r="AF24" s="32" t="str">
        <f t="shared" si="5"/>
        <v/>
      </c>
      <c r="AG24" s="32">
        <f t="shared" si="6"/>
        <v>0</v>
      </c>
      <c r="AH24" s="32" t="e">
        <f t="shared" si="11"/>
        <v>#VALUE!</v>
      </c>
      <c r="AI24" s="32">
        <v>90</v>
      </c>
      <c r="AJ24" s="32">
        <f t="shared" si="12"/>
        <v>0</v>
      </c>
      <c r="AK24" s="32">
        <f t="shared" si="13"/>
        <v>0</v>
      </c>
      <c r="AL24" s="32">
        <f t="shared" si="14"/>
        <v>0</v>
      </c>
      <c r="AM24" s="32">
        <f t="shared" si="15"/>
        <v>0</v>
      </c>
      <c r="AN24" s="32">
        <v>4</v>
      </c>
      <c r="AO24" s="32">
        <v>2</v>
      </c>
      <c r="AP24" s="32">
        <v>0</v>
      </c>
      <c r="AQ24" s="32">
        <f t="shared" si="16"/>
        <v>0</v>
      </c>
      <c r="AR24" s="32">
        <f t="shared" si="17"/>
        <v>0</v>
      </c>
      <c r="AS24" s="32">
        <f t="shared" si="7"/>
        <v>0</v>
      </c>
      <c r="AT24" s="32">
        <f t="shared" si="8"/>
        <v>0</v>
      </c>
      <c r="AU24" s="32" t="str">
        <f t="shared" si="9"/>
        <v>keine</v>
      </c>
      <c r="AV24" s="32"/>
      <c r="AW24" s="32" t="b">
        <f t="shared" si="18"/>
        <v>0</v>
      </c>
      <c r="AX24" s="38"/>
      <c r="AY24" s="38"/>
      <c r="AZ24" s="38"/>
      <c r="BA24" s="38" t="b">
        <f t="shared" si="19"/>
        <v>1</v>
      </c>
      <c r="BB24" s="38"/>
      <c r="BC24" s="38"/>
      <c r="BD24" s="38"/>
      <c r="BE24" s="38" t="str">
        <f t="shared" si="20"/>
        <v/>
      </c>
      <c r="BF24" s="38"/>
      <c r="BG24" s="38"/>
      <c r="BH24" s="38"/>
      <c r="BI24" s="38"/>
      <c r="BJ24" s="38" t="str">
        <f>IFERROR(INDEX(Preisfaktoren!$B$22:$C$44,MATCH(D24,Preisfaktoren!$B$22:$B$44,0),2),"")</f>
        <v/>
      </c>
      <c r="BK24" s="38" t="str">
        <f>IFERROR(INDEX(Preisfaktoren!$B$22:$F$44,MATCH(D24,Preisfaktoren!$B$22:$B$44,0),5),"")</f>
        <v/>
      </c>
      <c r="BL24" s="38" t="str">
        <f>IFERROR(INDEX(Biegeabzug!$A$4:$H$21,MATCH($BK24,Biegeabzug!$A$4:$A$21,0),MATCH(90,Biegeabzug!$A$4:$H$4,1)),"")</f>
        <v/>
      </c>
      <c r="BM24" s="38" t="b">
        <f t="shared" si="21"/>
        <v>1</v>
      </c>
    </row>
    <row r="25" spans="1:65">
      <c r="A25" s="30"/>
      <c r="B25" s="30"/>
      <c r="C25" s="30"/>
      <c r="D25" s="30"/>
      <c r="E25" s="65" t="s">
        <v>43</v>
      </c>
      <c r="F25" s="48" t="str">
        <f>IF(ISBLANK(D25),"",IF(E25="ja",[2]Übersicht!$C$7,"keine Oberflächenveredelung"))</f>
        <v/>
      </c>
      <c r="G25" s="30"/>
      <c r="H25" s="30"/>
      <c r="I25" s="30"/>
      <c r="J25" s="30"/>
      <c r="K25" s="30"/>
      <c r="L25" s="30"/>
      <c r="M25" s="30"/>
      <c r="N25" s="30">
        <v>0</v>
      </c>
      <c r="O25" s="30">
        <v>0</v>
      </c>
      <c r="P25" s="30">
        <v>0</v>
      </c>
      <c r="Q25" s="30">
        <v>0</v>
      </c>
      <c r="R25" s="30"/>
      <c r="S25" s="30"/>
      <c r="T25" s="30"/>
      <c r="U25" s="30"/>
      <c r="V25" s="65" t="s">
        <v>44</v>
      </c>
      <c r="W25" s="101"/>
      <c r="Y25" s="32">
        <f t="shared" si="0"/>
        <v>0</v>
      </c>
      <c r="Z25" s="32">
        <f t="shared" si="1"/>
        <v>0</v>
      </c>
      <c r="AA25" s="43" t="str">
        <f t="shared" si="10"/>
        <v/>
      </c>
      <c r="AB25" s="43" t="e" vm="17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143</v>
      </c>
      <c r="AF25" s="32" t="str">
        <f t="shared" si="5"/>
        <v/>
      </c>
      <c r="AG25" s="32">
        <f t="shared" si="6"/>
        <v>0</v>
      </c>
      <c r="AH25" s="32" t="e">
        <f t="shared" si="11"/>
        <v>#VALUE!</v>
      </c>
      <c r="AI25" s="32">
        <v>90</v>
      </c>
      <c r="AJ25" s="32">
        <f t="shared" si="12"/>
        <v>0</v>
      </c>
      <c r="AK25" s="32">
        <f t="shared" si="13"/>
        <v>0</v>
      </c>
      <c r="AL25" s="32">
        <f t="shared" si="14"/>
        <v>0</v>
      </c>
      <c r="AM25" s="32">
        <f t="shared" si="15"/>
        <v>0</v>
      </c>
      <c r="AN25" s="32">
        <v>4</v>
      </c>
      <c r="AO25" s="32">
        <v>2</v>
      </c>
      <c r="AP25" s="32">
        <v>0</v>
      </c>
      <c r="AQ25" s="32">
        <f t="shared" si="16"/>
        <v>0</v>
      </c>
      <c r="AR25" s="32">
        <f t="shared" si="17"/>
        <v>0</v>
      </c>
      <c r="AS25" s="32">
        <f t="shared" si="7"/>
        <v>0</v>
      </c>
      <c r="AT25" s="32">
        <f t="shared" si="8"/>
        <v>0</v>
      </c>
      <c r="AU25" s="32" t="str">
        <f t="shared" si="9"/>
        <v>keine</v>
      </c>
      <c r="AV25" s="32"/>
      <c r="AW25" s="32" t="b">
        <f t="shared" si="18"/>
        <v>0</v>
      </c>
      <c r="AX25" s="38"/>
      <c r="AY25" s="38"/>
      <c r="AZ25" s="38"/>
      <c r="BA25" s="38" t="b">
        <f t="shared" si="19"/>
        <v>1</v>
      </c>
      <c r="BB25" s="38"/>
      <c r="BC25" s="38"/>
      <c r="BD25" s="38"/>
      <c r="BE25" s="38" t="str">
        <f t="shared" si="20"/>
        <v/>
      </c>
      <c r="BF25" s="38"/>
      <c r="BG25" s="38"/>
      <c r="BH25" s="38"/>
      <c r="BI25" s="38"/>
      <c r="BJ25" s="38" t="str">
        <f>IFERROR(INDEX(Preisfaktoren!$B$22:$C$44,MATCH(D25,Preisfaktoren!$B$22:$B$44,0),2),"")</f>
        <v/>
      </c>
      <c r="BK25" s="38" t="str">
        <f>IFERROR(INDEX(Preisfaktoren!$B$22:$F$44,MATCH(D25,Preisfaktoren!$B$22:$B$44,0),5),"")</f>
        <v/>
      </c>
      <c r="BL25" s="38" t="str">
        <f>IFERROR(INDEX(Biegeabzug!$A$4:$H$21,MATCH($BK25,Biegeabzug!$A$4:$A$21,0),MATCH(90,Biegeabzug!$A$4:$H$4,1)),"")</f>
        <v/>
      </c>
      <c r="BM25" s="38" t="b">
        <f t="shared" si="21"/>
        <v>1</v>
      </c>
    </row>
  </sheetData>
  <sheetProtection sheet="1" objects="1" scenarios="1"/>
  <mergeCells count="11">
    <mergeCell ref="C2:D2"/>
    <mergeCell ref="A3:D3"/>
    <mergeCell ref="G3:H3"/>
    <mergeCell ref="G2:H2"/>
    <mergeCell ref="I3:N3"/>
    <mergeCell ref="I2:N2"/>
    <mergeCell ref="R4:T4"/>
    <mergeCell ref="O3:P3"/>
    <mergeCell ref="Q3:V3"/>
    <mergeCell ref="O2:P2"/>
    <mergeCell ref="Q2:V2"/>
  </mergeCells>
  <conditionalFormatting sqref="V6:V25">
    <cfRule type="expression" dxfId="9" priority="1">
      <formula>NOT($BM6)</formula>
    </cfRule>
  </conditionalFormatting>
  <conditionalFormatting sqref="AE6:AE25">
    <cfRule type="expression" dxfId="8" priority="2">
      <formula>AD6&lt;&gt;#REF!</formula>
    </cfRule>
  </conditionalFormatting>
  <dataValidations count="9">
    <dataValidation type="custom" allowBlank="1" showInputMessage="1" showErrorMessage="1" errorTitle="Winkel W01 weicht ab" error="Der Winkel W01 muss 90 bis 180° betragen." sqref="M6:M25" xr:uid="{9BF51117-EE37-4680-978A-295AE078DA4F}">
      <formula1>BE6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A4771DC7-336E-44BD-A21D-7F08406D0977}">
      <formula1>"Ja,Nein"</formula1>
    </dataValidation>
    <dataValidation type="list" allowBlank="1" showInputMessage="1" showErrorMessage="1" sqref="AE6:AE25" xr:uid="{C6AA7F7B-D99E-4B5E-B6C9-CD6BAA038564}">
      <formula1>"einseitig,zweiseitig"</formula1>
    </dataValidation>
    <dataValidation allowBlank="1" sqref="F6:F25" xr:uid="{C87F6683-4807-43FC-B95D-281C05B266BB}"/>
    <dataValidation allowBlank="1" showErrorMessage="1" errorTitle="Materialstärke zu klein" error="Für Bolzen muss das Material mindestens 2mm stark sein, sonst sieht man Abdrücke auf der Gegenseite." sqref="BM6:BM25" xr:uid="{5597FBC2-539C-46CE-907B-18D8D5143E56}"/>
    <dataValidation type="custom" allowBlank="1" showInputMessage="1" showErrorMessage="1" errorTitle="Breite B2 zu klein" error="Die Breite B2 muss grösser 40mm sein, wenn Bolzen verwendet werden sollen." sqref="I6:I25" xr:uid="{E697CC7F-E9ED-43B0-88E6-D4CBDA3944A8}">
      <formula1>BA6</formula1>
    </dataValidation>
    <dataValidation type="list" allowBlank="1" showInputMessage="1" showErrorMessage="1" sqref="D6:D25" xr:uid="{357C5CB0-0D6F-4017-BD9A-7BDBB21F5E10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5D9C4B22-C37B-4312-9BBF-11FE394D2AB1}"/>
    <dataValidation type="list" allowBlank="1" sqref="E6:E25" xr:uid="{A1DE4EEE-8572-451F-905C-93AF0E397CB9}">
      <formula1>"ja,nein"</formula1>
    </dataValidation>
  </dataValidations>
  <hyperlinks>
    <hyperlink ref="F1" location="'Sélection du type'!A1" display="zurück zu Typenauswahl" xr:uid="{4A102778-A658-4DCD-9A12-189ACB0EFAF0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D4FC2-DC92-4660-9F47-C4A76A41849E}">
  <sheetPr>
    <pageSetUpPr fitToPage="1"/>
  </sheetPr>
  <dimension ref="A1:BO25"/>
  <sheetViews>
    <sheetView workbookViewId="0">
      <selection activeCell="A6" sqref="A6"/>
    </sheetView>
  </sheetViews>
  <sheetFormatPr baseColWidth="10" defaultColWidth="11.3828125" defaultRowHeight="12.45" outlineLevelCol="1"/>
  <cols>
    <col min="1" max="1" width="14.3046875" customWidth="1"/>
    <col min="2" max="2" width="11.3046875" customWidth="1"/>
    <col min="3" max="3" width="22.53515625" customWidth="1"/>
    <col min="4" max="4" width="26.53515625" bestFit="1" customWidth="1"/>
    <col min="5" max="5" width="20.15234375" bestFit="1" customWidth="1"/>
    <col min="6" max="6" width="38.69140625" customWidth="1"/>
    <col min="11" max="12" width="11.3828125" hidden="1" customWidth="1"/>
    <col min="13" max="14" width="11.3828125" customWidth="1"/>
    <col min="15" max="17" width="11.3828125" hidden="1" customWidth="1"/>
    <col min="18" max="18" width="11.3828125" customWidth="1"/>
    <col min="19" max="19" width="14.69140625" bestFit="1" customWidth="1"/>
    <col min="20" max="20" width="7.84375" bestFit="1" customWidth="1"/>
    <col min="21" max="21" width="11.3828125" hidden="1" customWidth="1"/>
    <col min="23" max="23" width="31.3828125" customWidth="1"/>
    <col min="25" max="62" width="11.3828125" hidden="1" customWidth="1" outlineLevel="1"/>
    <col min="63" max="63" width="14.3046875" hidden="1" customWidth="1" outlineLevel="1"/>
    <col min="64" max="65" width="11.84375" hidden="1" customWidth="1" outlineLevel="1"/>
    <col min="66" max="66" width="11.3828125" hidden="1" customWidth="1" outlineLevel="1"/>
    <col min="67" max="67" width="11.3828125" collapsed="1"/>
  </cols>
  <sheetData>
    <row r="1" spans="1:66" ht="15.45">
      <c r="A1" s="31" t="s">
        <v>85</v>
      </c>
      <c r="B1" s="31"/>
      <c r="C1" s="31"/>
      <c r="D1" s="31"/>
      <c r="F1" s="47" t="s">
        <v>29</v>
      </c>
      <c r="W1" s="31"/>
    </row>
    <row r="2" spans="1:66" ht="91.5" customHeight="1">
      <c r="A2" s="34" t="s">
        <v>30</v>
      </c>
      <c r="C2" s="153" t="s">
        <v>67</v>
      </c>
      <c r="D2" s="153"/>
      <c r="F2" s="57"/>
      <c r="W2" s="102"/>
    </row>
    <row r="3" spans="1:66" ht="211.5" customHeight="1">
      <c r="A3" s="160" t="e" vm="43">
        <f>INDEX(Bilder,MATCH(A1,Blechbezeichnung,0),3)</f>
        <v>#VALUE!</v>
      </c>
      <c r="B3" s="160"/>
      <c r="C3" s="160"/>
      <c r="D3" s="160"/>
      <c r="F3" s="49" t="e" vm="18">
        <f>INDEX(Bilder,MATCH(A1,Blechbezeichnung,0),2)</f>
        <v>#VALUE!</v>
      </c>
    </row>
    <row r="4" spans="1:66" ht="19.5" customHeight="1">
      <c r="A4" s="98"/>
      <c r="B4" s="98"/>
      <c r="C4" s="98"/>
      <c r="D4" s="98"/>
      <c r="E4" s="98"/>
      <c r="F4" s="98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61" t="s">
        <v>32</v>
      </c>
      <c r="S4" s="161"/>
      <c r="T4" s="161"/>
      <c r="U4" s="107"/>
      <c r="V4" s="107"/>
    </row>
    <row r="5" spans="1:66" ht="74.599999999999994">
      <c r="A5" s="104" t="s">
        <v>13</v>
      </c>
      <c r="B5" s="105" t="s">
        <v>14</v>
      </c>
      <c r="C5" s="105" t="s">
        <v>33</v>
      </c>
      <c r="D5" s="105" t="s">
        <v>18</v>
      </c>
      <c r="E5" s="105" t="s">
        <v>34</v>
      </c>
      <c r="F5" s="105" t="s">
        <v>35</v>
      </c>
      <c r="G5" s="105" t="s">
        <v>36</v>
      </c>
      <c r="H5" s="105" t="s">
        <v>55</v>
      </c>
      <c r="I5" s="105" t="s">
        <v>56</v>
      </c>
      <c r="J5" s="105" t="s">
        <v>60</v>
      </c>
      <c r="K5" s="105" t="s">
        <v>97</v>
      </c>
      <c r="L5" s="105" t="s">
        <v>98</v>
      </c>
      <c r="M5" s="105" t="s">
        <v>23</v>
      </c>
      <c r="N5" s="105" t="s">
        <v>81</v>
      </c>
      <c r="O5" s="105" t="s">
        <v>100</v>
      </c>
      <c r="P5" s="105" t="s">
        <v>101</v>
      </c>
      <c r="Q5" s="105" t="s">
        <v>102</v>
      </c>
      <c r="R5" s="104" t="s">
        <v>50</v>
      </c>
      <c r="S5" s="104" t="s">
        <v>51</v>
      </c>
      <c r="T5" s="104" t="s">
        <v>52</v>
      </c>
      <c r="U5" s="104" t="s">
        <v>103</v>
      </c>
      <c r="V5" s="104" t="s">
        <v>41</v>
      </c>
      <c r="W5" s="37" t="s">
        <v>42</v>
      </c>
      <c r="X5" s="29"/>
      <c r="Y5" s="37" t="s">
        <v>105</v>
      </c>
      <c r="Z5" s="37" t="s">
        <v>106</v>
      </c>
      <c r="AA5" s="37" t="s">
        <v>107</v>
      </c>
      <c r="AB5" s="37" t="s">
        <v>108</v>
      </c>
      <c r="AC5" s="37" t="s">
        <v>109</v>
      </c>
      <c r="AD5" s="37" t="s">
        <v>110</v>
      </c>
      <c r="AE5" s="37" t="s">
        <v>111</v>
      </c>
      <c r="AF5" s="37" t="s">
        <v>112</v>
      </c>
      <c r="AG5" s="37" t="s">
        <v>113</v>
      </c>
      <c r="AH5" s="37" t="s">
        <v>114</v>
      </c>
      <c r="AI5" s="37" t="s">
        <v>115</v>
      </c>
      <c r="AJ5" s="37" t="s">
        <v>99</v>
      </c>
      <c r="AK5" s="37" t="s">
        <v>100</v>
      </c>
      <c r="AL5" s="37" t="s">
        <v>101</v>
      </c>
      <c r="AM5" s="37" t="s">
        <v>102</v>
      </c>
      <c r="AN5" s="37" t="s">
        <v>116</v>
      </c>
      <c r="AO5" s="37" t="s">
        <v>117</v>
      </c>
      <c r="AP5" s="37" t="s">
        <v>118</v>
      </c>
      <c r="AQ5" s="37" t="s">
        <v>119</v>
      </c>
      <c r="AR5" s="37" t="s">
        <v>120</v>
      </c>
      <c r="AS5" s="37" t="s">
        <v>121</v>
      </c>
      <c r="AT5" s="37" t="s">
        <v>122</v>
      </c>
      <c r="AU5" s="37" t="s">
        <v>123</v>
      </c>
      <c r="AV5" s="37" t="s">
        <v>103</v>
      </c>
      <c r="AW5" s="37" t="s">
        <v>124</v>
      </c>
      <c r="AX5" s="37" t="s">
        <v>125</v>
      </c>
      <c r="AY5" s="37" t="s">
        <v>126</v>
      </c>
      <c r="AZ5" s="37" t="s">
        <v>144</v>
      </c>
      <c r="BA5" s="37" t="s">
        <v>145</v>
      </c>
      <c r="BB5" s="37" t="s">
        <v>146</v>
      </c>
      <c r="BC5" s="37" t="s">
        <v>130</v>
      </c>
      <c r="BD5" s="37" t="s">
        <v>131</v>
      </c>
      <c r="BE5" s="37" t="s">
        <v>162</v>
      </c>
      <c r="BF5" s="37" t="s">
        <v>133</v>
      </c>
      <c r="BG5" s="37" t="s">
        <v>134</v>
      </c>
      <c r="BH5" s="37" t="s">
        <v>135</v>
      </c>
      <c r="BI5" s="37" t="s">
        <v>136</v>
      </c>
      <c r="BJ5" s="37" t="s">
        <v>137</v>
      </c>
      <c r="BK5" s="37" t="s">
        <v>138</v>
      </c>
      <c r="BL5" s="37" t="s">
        <v>230</v>
      </c>
      <c r="BM5" s="37" t="s">
        <v>231</v>
      </c>
      <c r="BN5" s="37" t="s">
        <v>141</v>
      </c>
    </row>
    <row r="6" spans="1:66">
      <c r="A6" s="30"/>
      <c r="B6" s="30"/>
      <c r="C6" s="30"/>
      <c r="D6" s="30"/>
      <c r="E6" s="65" t="s">
        <v>43</v>
      </c>
      <c r="F6" s="48" t="str">
        <f>IF(ISBLANK(D6),"",IF(E6="ja",[2]Übersicht!$C$7,"keine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44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>IF(B6&gt;0,$A$1,"")</f>
        <v/>
      </c>
      <c r="AB6" s="43" t="e" vm="18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143</v>
      </c>
      <c r="AF6" s="32" t="str">
        <f t="shared" ref="AF6:AF25" si="5">F6</f>
        <v/>
      </c>
      <c r="AG6" s="32">
        <f t="shared" ref="AG6:AG25" si="6">G6</f>
        <v>0</v>
      </c>
      <c r="AH6" s="32" t="e">
        <f t="shared" ref="AH6:AH25" si="7">H6+I6+J6-BL6-BM6</f>
        <v>#VALUE!</v>
      </c>
      <c r="AI6" s="32">
        <f t="shared" ref="AI6:AI25" si="8">M6</f>
        <v>0</v>
      </c>
      <c r="AJ6" s="32">
        <f t="shared" ref="AJ6:AJ25" si="9">N6</f>
        <v>0</v>
      </c>
      <c r="AK6" s="32"/>
      <c r="AL6" s="32"/>
      <c r="AM6" s="32"/>
      <c r="AN6" s="32">
        <v>4</v>
      </c>
      <c r="AO6" s="32">
        <v>2</v>
      </c>
      <c r="AP6" s="32">
        <v>0</v>
      </c>
      <c r="AQ6" s="32">
        <f>IF(V6="Ja",IF(G6&lt;2000,2,ROUNDUP((G6-2*G6/4)/900+1,0)),0)</f>
        <v>0</v>
      </c>
      <c r="AR6" s="32">
        <f>IF(V6="Nein",IF(IFERROR(SEARCH("eloxiert",D6),0)=0,IF(G6&lt;=2000,2,ROUNDUP((G6-2*G6/4)/900+1,0)),0),0)+T6</f>
        <v>0</v>
      </c>
      <c r="AS6" s="32">
        <f t="shared" ref="AS6:AS25" si="10">IF(N6&gt;0,2,0)+R6</f>
        <v>0</v>
      </c>
      <c r="AT6" s="32">
        <f t="shared" ref="AT6:AT25" si="11">IF(O6&gt;0,2,0)+S6</f>
        <v>0</v>
      </c>
      <c r="AU6" s="32" t="str">
        <f t="shared" ref="AU6:AU25" si="12">IF(ISBLANK(W6),"keine",W6)</f>
        <v>keine</v>
      </c>
      <c r="AV6" s="32"/>
      <c r="AW6" s="32" t="b">
        <f t="shared" ref="AW6:AW25" si="13">IF(AND(COUNTBLANK(A6:G6)=0,COUNTBLANK(H6:J6)=0,COUNTBLANK(M6:N6)=0),TRUE(),FALSE())</f>
        <v>0</v>
      </c>
      <c r="AX6" s="38"/>
      <c r="AY6" s="38"/>
      <c r="AZ6" s="38"/>
      <c r="BA6" s="38" t="b">
        <f>IF(V6="Ja",IF(I6&lt;40,FALSE(),TRUE()),TRUE())</f>
        <v>1</v>
      </c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IFERROR(INDEX(Preisfaktoren!$B$22:$C$44,MATCH(D6,Preisfaktoren!$B$22:$B$44,0),2),"")</f>
        <v/>
      </c>
      <c r="BK6" s="38" t="str">
        <f>IFERROR(INDEX(Preisfaktoren!$B$22:$F$44,MATCH(D6,Preisfaktoren!$B$22:$B$44,0),5),"")</f>
        <v/>
      </c>
      <c r="BL6" s="38" t="str">
        <f>IFERROR(INDEX(Biegeabzug!$A$4:$H$21,MATCH($BK6,Biegeabzug!$A$4:$A$21,0),MATCH(AI6,Biegeabzug!$A$4:$H$4,1)),"")</f>
        <v/>
      </c>
      <c r="BM6" s="38" t="str">
        <f>IFERROR(INDEX(Biegeabzug!$A$4:$H$21,MATCH($BK6,Biegeabzug!$A$4:$A$21,0),MATCH(AJ6,Biegeabzug!$A$4:$H$4,1)),"")</f>
        <v/>
      </c>
      <c r="BN6" s="38" t="b">
        <f>IF(V6="Nein","",IF(AND(V6="Ja",BJ6&lt;2),FALSE(),TRUE()))</f>
        <v>1</v>
      </c>
    </row>
    <row r="7" spans="1:66">
      <c r="A7" s="30"/>
      <c r="B7" s="30"/>
      <c r="C7" s="30"/>
      <c r="D7" s="30"/>
      <c r="E7" s="65" t="s">
        <v>43</v>
      </c>
      <c r="F7" s="48" t="str">
        <f>IF(ISBLANK(D7),"",IF(E7="ja",[2]Übersicht!$C$7,"keine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>
        <v>0</v>
      </c>
      <c r="V7" s="65" t="s">
        <v>44</v>
      </c>
      <c r="W7" s="101"/>
      <c r="Y7" s="32">
        <f t="shared" si="0"/>
        <v>0</v>
      </c>
      <c r="Z7" s="32">
        <f t="shared" si="1"/>
        <v>0</v>
      </c>
      <c r="AA7" s="43" t="str">
        <f t="shared" ref="AA7:AA25" si="14">IF(B7&gt;0,$A$1,"")</f>
        <v/>
      </c>
      <c r="AB7" s="43" t="e" vm="18">
        <f t="shared" si="2"/>
        <v>#VALUE!</v>
      </c>
      <c r="AC7" s="32">
        <f t="shared" si="3"/>
        <v>0</v>
      </c>
      <c r="AD7" s="32">
        <f t="shared" si="4"/>
        <v>0</v>
      </c>
      <c r="AE7" s="33" t="s">
        <v>143</v>
      </c>
      <c r="AF7" s="32" t="str">
        <f t="shared" si="5"/>
        <v/>
      </c>
      <c r="AG7" s="32">
        <f t="shared" si="6"/>
        <v>0</v>
      </c>
      <c r="AH7" s="32" t="e">
        <f t="shared" si="7"/>
        <v>#VALUE!</v>
      </c>
      <c r="AI7" s="32">
        <f t="shared" si="8"/>
        <v>0</v>
      </c>
      <c r="AJ7" s="32">
        <f t="shared" si="9"/>
        <v>0</v>
      </c>
      <c r="AK7" s="32"/>
      <c r="AL7" s="32"/>
      <c r="AM7" s="32"/>
      <c r="AN7" s="32">
        <v>4</v>
      </c>
      <c r="AO7" s="32">
        <v>2</v>
      </c>
      <c r="AP7" s="32">
        <v>0</v>
      </c>
      <c r="AQ7" s="32">
        <f t="shared" ref="AQ7:AQ25" si="15">IF(V7="Ja",IF(G7&lt;2000,2,ROUNDUP((G7-2*G7/4)/900+1,0)),0)</f>
        <v>0</v>
      </c>
      <c r="AR7" s="32">
        <f t="shared" ref="AR7:AR25" si="16">IF(V7="Nein",IF(IFERROR(SEARCH("eloxiert",D7),0)=0,IF(G7&lt;=2000,2,ROUNDUP((G7-2*G7/4)/900+1,0)),0),0)+T7</f>
        <v>0</v>
      </c>
      <c r="AS7" s="32">
        <f t="shared" si="10"/>
        <v>0</v>
      </c>
      <c r="AT7" s="32">
        <f t="shared" si="11"/>
        <v>0</v>
      </c>
      <c r="AU7" s="32" t="str">
        <f t="shared" si="12"/>
        <v>keine</v>
      </c>
      <c r="AV7" s="32"/>
      <c r="AW7" s="32" t="b">
        <f t="shared" si="13"/>
        <v>0</v>
      </c>
      <c r="AX7" s="38"/>
      <c r="AY7" s="38"/>
      <c r="AZ7" s="38"/>
      <c r="BA7" s="38" t="b">
        <f t="shared" ref="BA7:BA25" si="17">IF(V7="Ja",IF(I7&lt;40,FALSE(),TRUE()),TRUE())</f>
        <v>1</v>
      </c>
      <c r="BB7" s="38"/>
      <c r="BC7" s="38"/>
      <c r="BD7" s="38"/>
      <c r="BE7" s="38"/>
      <c r="BF7" s="38"/>
      <c r="BG7" s="38"/>
      <c r="BH7" s="38"/>
      <c r="BI7" s="38"/>
      <c r="BJ7" s="38" t="str">
        <f>IFERROR(INDEX(Preisfaktoren!$B$22:$C$44,MATCH(D7,Preisfaktoren!$B$22:$B$44,0),2),"")</f>
        <v/>
      </c>
      <c r="BK7" s="38" t="str">
        <f>IFERROR(INDEX(Preisfaktoren!$B$22:$F$44,MATCH(D7,Preisfaktoren!$B$22:$B$44,0),5),"")</f>
        <v/>
      </c>
      <c r="BL7" s="38" t="str">
        <f>IFERROR(INDEX(Biegeabzug!$A$4:$H$21,MATCH($BK7,Biegeabzug!$A$4:$A$21,0),MATCH(AI7,Biegeabzug!$A$4:$H$4,1)),"")</f>
        <v/>
      </c>
      <c r="BM7" s="38" t="str">
        <f>IFERROR(INDEX(Biegeabzug!$A$4:$H$21,MATCH($BK7,Biegeabzug!$A$4:$A$21,0),MATCH(AJ7,Biegeabzug!$A$4:$H$4,1)),"")</f>
        <v/>
      </c>
      <c r="BN7" s="38" t="b">
        <f t="shared" ref="BN7:BN25" si="18">IF(V7="Nein","",IF(AND(V7="Ja",BJ7&lt;2),FALSE(),TRUE()))</f>
        <v>1</v>
      </c>
    </row>
    <row r="8" spans="1:66">
      <c r="A8" s="30"/>
      <c r="B8" s="30"/>
      <c r="C8" s="30"/>
      <c r="D8" s="30"/>
      <c r="E8" s="65" t="s">
        <v>43</v>
      </c>
      <c r="F8" s="48" t="str">
        <f>IF(ISBLANK(D8),"",IF(E8="ja",[2]Übersicht!$C$7,"keine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44</v>
      </c>
      <c r="W8" s="101"/>
      <c r="Y8" s="32">
        <f t="shared" si="0"/>
        <v>0</v>
      </c>
      <c r="Z8" s="32">
        <f t="shared" si="1"/>
        <v>0</v>
      </c>
      <c r="AA8" s="43" t="str">
        <f t="shared" si="14"/>
        <v/>
      </c>
      <c r="AB8" s="43" t="e" vm="18">
        <f t="shared" si="2"/>
        <v>#VALUE!</v>
      </c>
      <c r="AC8" s="32">
        <f t="shared" si="3"/>
        <v>0</v>
      </c>
      <c r="AD8" s="32">
        <f t="shared" si="4"/>
        <v>0</v>
      </c>
      <c r="AE8" s="33" t="s">
        <v>143</v>
      </c>
      <c r="AF8" s="32" t="str">
        <f t="shared" si="5"/>
        <v/>
      </c>
      <c r="AG8" s="32">
        <f t="shared" si="6"/>
        <v>0</v>
      </c>
      <c r="AH8" s="32" t="e">
        <f t="shared" si="7"/>
        <v>#VALUE!</v>
      </c>
      <c r="AI8" s="32">
        <f t="shared" si="8"/>
        <v>0</v>
      </c>
      <c r="AJ8" s="32">
        <f t="shared" si="9"/>
        <v>0</v>
      </c>
      <c r="AK8" s="32"/>
      <c r="AL8" s="32"/>
      <c r="AM8" s="32"/>
      <c r="AN8" s="32">
        <v>4</v>
      </c>
      <c r="AO8" s="32">
        <v>2</v>
      </c>
      <c r="AP8" s="32">
        <v>0</v>
      </c>
      <c r="AQ8" s="32">
        <f t="shared" si="15"/>
        <v>0</v>
      </c>
      <c r="AR8" s="32">
        <f t="shared" si="16"/>
        <v>0</v>
      </c>
      <c r="AS8" s="32">
        <f t="shared" si="10"/>
        <v>0</v>
      </c>
      <c r="AT8" s="32">
        <f t="shared" si="11"/>
        <v>0</v>
      </c>
      <c r="AU8" s="32" t="str">
        <f t="shared" si="12"/>
        <v>keine</v>
      </c>
      <c r="AV8" s="32"/>
      <c r="AW8" s="32" t="b">
        <f t="shared" si="13"/>
        <v>0</v>
      </c>
      <c r="AX8" s="38"/>
      <c r="AY8" s="38"/>
      <c r="AZ8" s="38"/>
      <c r="BA8" s="38" t="b">
        <f t="shared" si="17"/>
        <v>1</v>
      </c>
      <c r="BB8" s="38"/>
      <c r="BC8" s="38"/>
      <c r="BD8" s="38"/>
      <c r="BE8" s="38"/>
      <c r="BF8" s="38"/>
      <c r="BG8" s="38"/>
      <c r="BH8" s="38"/>
      <c r="BI8" s="38"/>
      <c r="BJ8" s="38" t="str">
        <f>IFERROR(INDEX(Preisfaktoren!$B$22:$C$44,MATCH(D8,Preisfaktoren!$B$22:$B$44,0),2),"")</f>
        <v/>
      </c>
      <c r="BK8" s="38" t="str">
        <f>IFERROR(INDEX(Preisfaktoren!$B$22:$F$44,MATCH(D8,Preisfaktoren!$B$22:$B$44,0),5),"")</f>
        <v/>
      </c>
      <c r="BL8" s="38" t="str">
        <f>IFERROR(INDEX(Biegeabzug!$A$4:$H$21,MATCH($BK8,Biegeabzug!$A$4:$A$21,0),MATCH(AI8,Biegeabzug!$A$4:$H$4,1)),"")</f>
        <v/>
      </c>
      <c r="BM8" s="38" t="str">
        <f>IFERROR(INDEX(Biegeabzug!$A$4:$H$21,MATCH($BK8,Biegeabzug!$A$4:$A$21,0),MATCH(AJ8,Biegeabzug!$A$4:$H$4,1)),"")</f>
        <v/>
      </c>
      <c r="BN8" s="38" t="b">
        <f t="shared" si="18"/>
        <v>1</v>
      </c>
    </row>
    <row r="9" spans="1:66">
      <c r="A9" s="30"/>
      <c r="B9" s="30"/>
      <c r="C9" s="30"/>
      <c r="D9" s="30"/>
      <c r="E9" s="65" t="s">
        <v>43</v>
      </c>
      <c r="F9" s="48" t="str">
        <f>IF(ISBLANK(D9),"",IF(E9="ja",[2]Übersicht!$C$7,"keine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44</v>
      </c>
      <c r="W9" s="101"/>
      <c r="Y9" s="32">
        <f t="shared" si="0"/>
        <v>0</v>
      </c>
      <c r="Z9" s="32">
        <f t="shared" si="1"/>
        <v>0</v>
      </c>
      <c r="AA9" s="43" t="str">
        <f t="shared" si="14"/>
        <v/>
      </c>
      <c r="AB9" s="43" t="e" vm="18">
        <f t="shared" si="2"/>
        <v>#VALUE!</v>
      </c>
      <c r="AC9" s="32">
        <f t="shared" si="3"/>
        <v>0</v>
      </c>
      <c r="AD9" s="32">
        <f t="shared" si="4"/>
        <v>0</v>
      </c>
      <c r="AE9" s="33" t="s">
        <v>143</v>
      </c>
      <c r="AF9" s="32" t="str">
        <f t="shared" si="5"/>
        <v/>
      </c>
      <c r="AG9" s="32">
        <f t="shared" si="6"/>
        <v>0</v>
      </c>
      <c r="AH9" s="32" t="e">
        <f t="shared" si="7"/>
        <v>#VALUE!</v>
      </c>
      <c r="AI9" s="32">
        <f t="shared" si="8"/>
        <v>0</v>
      </c>
      <c r="AJ9" s="32">
        <f t="shared" si="9"/>
        <v>0</v>
      </c>
      <c r="AK9" s="32"/>
      <c r="AL9" s="32"/>
      <c r="AM9" s="32"/>
      <c r="AN9" s="32">
        <v>4</v>
      </c>
      <c r="AO9" s="32">
        <v>2</v>
      </c>
      <c r="AP9" s="32">
        <v>0</v>
      </c>
      <c r="AQ9" s="32">
        <f t="shared" si="15"/>
        <v>0</v>
      </c>
      <c r="AR9" s="32">
        <f t="shared" si="16"/>
        <v>0</v>
      </c>
      <c r="AS9" s="32">
        <f t="shared" si="10"/>
        <v>0</v>
      </c>
      <c r="AT9" s="32">
        <f t="shared" si="11"/>
        <v>0</v>
      </c>
      <c r="AU9" s="32" t="str">
        <f t="shared" si="12"/>
        <v>keine</v>
      </c>
      <c r="AV9" s="32"/>
      <c r="AW9" s="32" t="b">
        <f t="shared" si="13"/>
        <v>0</v>
      </c>
      <c r="AX9" s="38"/>
      <c r="AY9" s="38"/>
      <c r="AZ9" s="38"/>
      <c r="BA9" s="38" t="b">
        <f t="shared" si="17"/>
        <v>1</v>
      </c>
      <c r="BB9" s="38"/>
      <c r="BC9" s="38"/>
      <c r="BD9" s="38"/>
      <c r="BE9" s="38"/>
      <c r="BF9" s="38"/>
      <c r="BG9" s="38"/>
      <c r="BH9" s="38"/>
      <c r="BI9" s="38"/>
      <c r="BJ9" s="38" t="str">
        <f>IFERROR(INDEX(Preisfaktoren!$B$22:$C$44,MATCH(D9,Preisfaktoren!$B$22:$B$44,0),2),"")</f>
        <v/>
      </c>
      <c r="BK9" s="38" t="str">
        <f>IFERROR(INDEX(Preisfaktoren!$B$22:$F$44,MATCH(D9,Preisfaktoren!$B$22:$B$44,0),5),"")</f>
        <v/>
      </c>
      <c r="BL9" s="38" t="str">
        <f>IFERROR(INDEX(Biegeabzug!$A$4:$H$21,MATCH($BK9,Biegeabzug!$A$4:$A$21,0),MATCH(AI9,Biegeabzug!$A$4:$H$4,1)),"")</f>
        <v/>
      </c>
      <c r="BM9" s="38" t="str">
        <f>IFERROR(INDEX(Biegeabzug!$A$4:$H$21,MATCH($BK9,Biegeabzug!$A$4:$A$21,0),MATCH(AJ9,Biegeabzug!$A$4:$H$4,1)),"")</f>
        <v/>
      </c>
      <c r="BN9" s="38" t="b">
        <f t="shared" si="18"/>
        <v>1</v>
      </c>
    </row>
    <row r="10" spans="1:66">
      <c r="A10" s="30"/>
      <c r="B10" s="30"/>
      <c r="C10" s="30"/>
      <c r="D10" s="30"/>
      <c r="E10" s="65" t="s">
        <v>43</v>
      </c>
      <c r="F10" s="48" t="str">
        <f>IF(ISBLANK(D10),"",IF(E10="ja",[2]Übersicht!$C$7,"keine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44</v>
      </c>
      <c r="W10" s="101"/>
      <c r="Y10" s="32">
        <f t="shared" si="0"/>
        <v>0</v>
      </c>
      <c r="Z10" s="32">
        <f t="shared" si="1"/>
        <v>0</v>
      </c>
      <c r="AA10" s="43" t="str">
        <f t="shared" si="14"/>
        <v/>
      </c>
      <c r="AB10" s="43" t="e" vm="18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143</v>
      </c>
      <c r="AF10" s="32" t="str">
        <f t="shared" si="5"/>
        <v/>
      </c>
      <c r="AG10" s="32">
        <f t="shared" si="6"/>
        <v>0</v>
      </c>
      <c r="AH10" s="32" t="e">
        <f t="shared" si="7"/>
        <v>#VALUE!</v>
      </c>
      <c r="AI10" s="32">
        <f t="shared" si="8"/>
        <v>0</v>
      </c>
      <c r="AJ10" s="32">
        <f t="shared" si="9"/>
        <v>0</v>
      </c>
      <c r="AK10" s="32"/>
      <c r="AL10" s="32"/>
      <c r="AM10" s="32"/>
      <c r="AN10" s="32">
        <v>4</v>
      </c>
      <c r="AO10" s="32">
        <v>2</v>
      </c>
      <c r="AP10" s="32">
        <v>0</v>
      </c>
      <c r="AQ10" s="32">
        <f t="shared" si="15"/>
        <v>0</v>
      </c>
      <c r="AR10" s="32">
        <f t="shared" si="16"/>
        <v>0</v>
      </c>
      <c r="AS10" s="32">
        <f t="shared" si="10"/>
        <v>0</v>
      </c>
      <c r="AT10" s="32">
        <f t="shared" si="11"/>
        <v>0</v>
      </c>
      <c r="AU10" s="32" t="str">
        <f t="shared" si="12"/>
        <v>keine</v>
      </c>
      <c r="AV10" s="32"/>
      <c r="AW10" s="32" t="b">
        <f t="shared" si="13"/>
        <v>0</v>
      </c>
      <c r="AX10" s="38"/>
      <c r="AY10" s="38"/>
      <c r="AZ10" s="38"/>
      <c r="BA10" s="38" t="b">
        <f t="shared" si="17"/>
        <v>1</v>
      </c>
      <c r="BB10" s="38"/>
      <c r="BC10" s="38"/>
      <c r="BD10" s="38"/>
      <c r="BE10" s="38"/>
      <c r="BF10" s="38"/>
      <c r="BG10" s="38"/>
      <c r="BH10" s="38"/>
      <c r="BI10" s="38"/>
      <c r="BJ10" s="38" t="str">
        <f>IFERROR(INDEX(Preisfaktoren!$B$22:$C$44,MATCH(D10,Preisfaktoren!$B$22:$B$44,0),2),"")</f>
        <v/>
      </c>
      <c r="BK10" s="38" t="str">
        <f>IFERROR(INDEX(Preisfaktoren!$B$22:$F$44,MATCH(D10,Preisfaktoren!$B$22:$B$44,0),5),"")</f>
        <v/>
      </c>
      <c r="BL10" s="38" t="str">
        <f>IFERROR(INDEX(Biegeabzug!$A$4:$H$21,MATCH($BK10,Biegeabzug!$A$4:$A$21,0),MATCH(AI10,Biegeabzug!$A$4:$H$4,1)),"")</f>
        <v/>
      </c>
      <c r="BM10" s="38" t="str">
        <f>IFERROR(INDEX(Biegeabzug!$A$4:$H$21,MATCH($BK10,Biegeabzug!$A$4:$A$21,0),MATCH(AJ10,Biegeabzug!$A$4:$H$4,1)),"")</f>
        <v/>
      </c>
      <c r="BN10" s="38" t="b">
        <f t="shared" si="18"/>
        <v>1</v>
      </c>
    </row>
    <row r="11" spans="1:66">
      <c r="A11" s="30"/>
      <c r="B11" s="30"/>
      <c r="C11" s="30"/>
      <c r="D11" s="30"/>
      <c r="E11" s="65" t="s">
        <v>43</v>
      </c>
      <c r="F11" s="48" t="str">
        <f>IF(ISBLANK(D11),"",IF(E11="ja",[2]Übersicht!$C$7,"keine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44</v>
      </c>
      <c r="W11" s="101"/>
      <c r="Y11" s="32">
        <f t="shared" si="0"/>
        <v>0</v>
      </c>
      <c r="Z11" s="32">
        <f t="shared" si="1"/>
        <v>0</v>
      </c>
      <c r="AA11" s="43" t="str">
        <f t="shared" si="14"/>
        <v/>
      </c>
      <c r="AB11" s="43" t="e" vm="18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143</v>
      </c>
      <c r="AF11" s="32" t="str">
        <f t="shared" si="5"/>
        <v/>
      </c>
      <c r="AG11" s="32">
        <f t="shared" si="6"/>
        <v>0</v>
      </c>
      <c r="AH11" s="32" t="e">
        <f t="shared" si="7"/>
        <v>#VALUE!</v>
      </c>
      <c r="AI11" s="32">
        <f t="shared" si="8"/>
        <v>0</v>
      </c>
      <c r="AJ11" s="32">
        <f t="shared" si="9"/>
        <v>0</v>
      </c>
      <c r="AK11" s="32"/>
      <c r="AL11" s="32"/>
      <c r="AM11" s="32"/>
      <c r="AN11" s="32">
        <v>4</v>
      </c>
      <c r="AO11" s="32">
        <v>2</v>
      </c>
      <c r="AP11" s="32">
        <v>0</v>
      </c>
      <c r="AQ11" s="32">
        <f t="shared" si="15"/>
        <v>0</v>
      </c>
      <c r="AR11" s="32">
        <f t="shared" si="16"/>
        <v>0</v>
      </c>
      <c r="AS11" s="32">
        <f t="shared" si="10"/>
        <v>0</v>
      </c>
      <c r="AT11" s="32">
        <f t="shared" si="11"/>
        <v>0</v>
      </c>
      <c r="AU11" s="32" t="str">
        <f t="shared" si="12"/>
        <v>keine</v>
      </c>
      <c r="AV11" s="32"/>
      <c r="AW11" s="32" t="b">
        <f t="shared" si="13"/>
        <v>0</v>
      </c>
      <c r="AX11" s="38"/>
      <c r="AY11" s="38"/>
      <c r="AZ11" s="38"/>
      <c r="BA11" s="38" t="b">
        <f t="shared" si="17"/>
        <v>1</v>
      </c>
      <c r="BB11" s="38"/>
      <c r="BC11" s="38"/>
      <c r="BD11" s="38"/>
      <c r="BE11" s="38"/>
      <c r="BF11" s="38"/>
      <c r="BG11" s="38"/>
      <c r="BH11" s="38"/>
      <c r="BI11" s="38"/>
      <c r="BJ11" s="38" t="str">
        <f>IFERROR(INDEX(Preisfaktoren!$B$22:$C$44,MATCH(D11,Preisfaktoren!$B$22:$B$44,0),2),"")</f>
        <v/>
      </c>
      <c r="BK11" s="38" t="str">
        <f>IFERROR(INDEX(Preisfaktoren!$B$22:$F$44,MATCH(D11,Preisfaktoren!$B$22:$B$44,0),5),"")</f>
        <v/>
      </c>
      <c r="BL11" s="38" t="str">
        <f>IFERROR(INDEX(Biegeabzug!$A$4:$H$21,MATCH($BK11,Biegeabzug!$A$4:$A$21,0),MATCH(AI11,Biegeabzug!$A$4:$H$4,1)),"")</f>
        <v/>
      </c>
      <c r="BM11" s="38" t="str">
        <f>IFERROR(INDEX(Biegeabzug!$A$4:$H$21,MATCH($BK11,Biegeabzug!$A$4:$A$21,0),MATCH(AJ11,Biegeabzug!$A$4:$H$4,1)),"")</f>
        <v/>
      </c>
      <c r="BN11" s="38" t="b">
        <f t="shared" si="18"/>
        <v>1</v>
      </c>
    </row>
    <row r="12" spans="1:66">
      <c r="A12" s="30"/>
      <c r="B12" s="30"/>
      <c r="C12" s="30"/>
      <c r="D12" s="30"/>
      <c r="E12" s="65" t="s">
        <v>43</v>
      </c>
      <c r="F12" s="48" t="str">
        <f>IF(ISBLANK(D12),"",IF(E12="ja",[2]Übersicht!$C$7,"keine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44</v>
      </c>
      <c r="W12" s="101"/>
      <c r="Y12" s="32">
        <f t="shared" si="0"/>
        <v>0</v>
      </c>
      <c r="Z12" s="32">
        <f t="shared" si="1"/>
        <v>0</v>
      </c>
      <c r="AA12" s="43" t="str">
        <f t="shared" si="14"/>
        <v/>
      </c>
      <c r="AB12" s="43" t="e" vm="18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143</v>
      </c>
      <c r="AF12" s="32" t="str">
        <f t="shared" si="5"/>
        <v/>
      </c>
      <c r="AG12" s="32">
        <f t="shared" si="6"/>
        <v>0</v>
      </c>
      <c r="AH12" s="32" t="e">
        <f t="shared" si="7"/>
        <v>#VALUE!</v>
      </c>
      <c r="AI12" s="32">
        <f t="shared" si="8"/>
        <v>0</v>
      </c>
      <c r="AJ12" s="32">
        <f t="shared" si="9"/>
        <v>0</v>
      </c>
      <c r="AK12" s="32"/>
      <c r="AL12" s="32"/>
      <c r="AM12" s="32"/>
      <c r="AN12" s="32">
        <v>4</v>
      </c>
      <c r="AO12" s="32">
        <v>2</v>
      </c>
      <c r="AP12" s="32">
        <v>0</v>
      </c>
      <c r="AQ12" s="32">
        <f t="shared" si="15"/>
        <v>0</v>
      </c>
      <c r="AR12" s="32">
        <f t="shared" si="16"/>
        <v>0</v>
      </c>
      <c r="AS12" s="32">
        <f t="shared" si="10"/>
        <v>0</v>
      </c>
      <c r="AT12" s="32">
        <f t="shared" si="11"/>
        <v>0</v>
      </c>
      <c r="AU12" s="32" t="str">
        <f t="shared" si="12"/>
        <v>keine</v>
      </c>
      <c r="AV12" s="32"/>
      <c r="AW12" s="32" t="b">
        <f t="shared" si="13"/>
        <v>0</v>
      </c>
      <c r="AX12" s="38"/>
      <c r="AY12" s="38"/>
      <c r="AZ12" s="38"/>
      <c r="BA12" s="38" t="b">
        <f t="shared" si="17"/>
        <v>1</v>
      </c>
      <c r="BB12" s="38"/>
      <c r="BC12" s="38"/>
      <c r="BD12" s="38"/>
      <c r="BE12" s="38"/>
      <c r="BF12" s="38"/>
      <c r="BG12" s="38"/>
      <c r="BH12" s="38"/>
      <c r="BI12" s="38"/>
      <c r="BJ12" s="38" t="str">
        <f>IFERROR(INDEX(Preisfaktoren!$B$22:$C$44,MATCH(D12,Preisfaktoren!$B$22:$B$44,0),2),"")</f>
        <v/>
      </c>
      <c r="BK12" s="38" t="str">
        <f>IFERROR(INDEX(Preisfaktoren!$B$22:$F$44,MATCH(D12,Preisfaktoren!$B$22:$B$44,0),5),"")</f>
        <v/>
      </c>
      <c r="BL12" s="38" t="str">
        <f>IFERROR(INDEX(Biegeabzug!$A$4:$H$21,MATCH($BK12,Biegeabzug!$A$4:$A$21,0),MATCH(AI12,Biegeabzug!$A$4:$H$4,1)),"")</f>
        <v/>
      </c>
      <c r="BM12" s="38" t="str">
        <f>IFERROR(INDEX(Biegeabzug!$A$4:$H$21,MATCH($BK12,Biegeabzug!$A$4:$A$21,0),MATCH(AJ12,Biegeabzug!$A$4:$H$4,1)),"")</f>
        <v/>
      </c>
      <c r="BN12" s="38" t="b">
        <f t="shared" si="18"/>
        <v>1</v>
      </c>
    </row>
    <row r="13" spans="1:66">
      <c r="A13" s="30"/>
      <c r="B13" s="30"/>
      <c r="C13" s="30"/>
      <c r="D13" s="30"/>
      <c r="E13" s="65" t="s">
        <v>43</v>
      </c>
      <c r="F13" s="48" t="str">
        <f>IF(ISBLANK(D13),"",IF(E13="ja",[2]Übersicht!$C$7,"keine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44</v>
      </c>
      <c r="W13" s="101"/>
      <c r="Y13" s="32">
        <f t="shared" si="0"/>
        <v>0</v>
      </c>
      <c r="Z13" s="32">
        <f t="shared" si="1"/>
        <v>0</v>
      </c>
      <c r="AA13" s="43" t="str">
        <f t="shared" si="14"/>
        <v/>
      </c>
      <c r="AB13" s="43" t="e" vm="18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143</v>
      </c>
      <c r="AF13" s="32" t="str">
        <f t="shared" si="5"/>
        <v/>
      </c>
      <c r="AG13" s="32">
        <f t="shared" si="6"/>
        <v>0</v>
      </c>
      <c r="AH13" s="32" t="e">
        <f t="shared" si="7"/>
        <v>#VALUE!</v>
      </c>
      <c r="AI13" s="32">
        <f t="shared" si="8"/>
        <v>0</v>
      </c>
      <c r="AJ13" s="32">
        <f t="shared" si="9"/>
        <v>0</v>
      </c>
      <c r="AK13" s="32"/>
      <c r="AL13" s="32"/>
      <c r="AM13" s="32"/>
      <c r="AN13" s="32">
        <v>4</v>
      </c>
      <c r="AO13" s="32">
        <v>2</v>
      </c>
      <c r="AP13" s="32">
        <v>0</v>
      </c>
      <c r="AQ13" s="32">
        <f t="shared" si="15"/>
        <v>0</v>
      </c>
      <c r="AR13" s="32">
        <f t="shared" si="16"/>
        <v>0</v>
      </c>
      <c r="AS13" s="32">
        <f t="shared" si="10"/>
        <v>0</v>
      </c>
      <c r="AT13" s="32">
        <f t="shared" si="11"/>
        <v>0</v>
      </c>
      <c r="AU13" s="32" t="str">
        <f t="shared" si="12"/>
        <v>keine</v>
      </c>
      <c r="AV13" s="32"/>
      <c r="AW13" s="32" t="b">
        <f t="shared" si="13"/>
        <v>0</v>
      </c>
      <c r="AX13" s="38"/>
      <c r="AY13" s="38"/>
      <c r="AZ13" s="38"/>
      <c r="BA13" s="38" t="b">
        <f t="shared" si="17"/>
        <v>1</v>
      </c>
      <c r="BB13" s="38"/>
      <c r="BC13" s="38"/>
      <c r="BD13" s="38"/>
      <c r="BE13" s="38"/>
      <c r="BF13" s="38"/>
      <c r="BG13" s="38"/>
      <c r="BH13" s="38"/>
      <c r="BI13" s="38"/>
      <c r="BJ13" s="38" t="str">
        <f>IFERROR(INDEX(Preisfaktoren!$B$22:$C$44,MATCH(D13,Preisfaktoren!$B$22:$B$44,0),2),"")</f>
        <v/>
      </c>
      <c r="BK13" s="38" t="str">
        <f>IFERROR(INDEX(Preisfaktoren!$B$22:$F$44,MATCH(D13,Preisfaktoren!$B$22:$B$44,0),5),"")</f>
        <v/>
      </c>
      <c r="BL13" s="38" t="str">
        <f>IFERROR(INDEX(Biegeabzug!$A$4:$H$21,MATCH($BK13,Biegeabzug!$A$4:$A$21,0),MATCH(AI13,Biegeabzug!$A$4:$H$4,1)),"")</f>
        <v/>
      </c>
      <c r="BM13" s="38" t="str">
        <f>IFERROR(INDEX(Biegeabzug!$A$4:$H$21,MATCH($BK13,Biegeabzug!$A$4:$A$21,0),MATCH(AJ13,Biegeabzug!$A$4:$H$4,1)),"")</f>
        <v/>
      </c>
      <c r="BN13" s="38" t="b">
        <f t="shared" si="18"/>
        <v>1</v>
      </c>
    </row>
    <row r="14" spans="1:66">
      <c r="A14" s="30"/>
      <c r="B14" s="30"/>
      <c r="C14" s="30"/>
      <c r="D14" s="30"/>
      <c r="E14" s="65" t="s">
        <v>43</v>
      </c>
      <c r="F14" s="48" t="str">
        <f>IF(ISBLANK(D14),"",IF(E14="ja",[2]Übersicht!$C$7,"keine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44</v>
      </c>
      <c r="W14" s="101"/>
      <c r="Y14" s="32">
        <f t="shared" si="0"/>
        <v>0</v>
      </c>
      <c r="Z14" s="32">
        <f t="shared" si="1"/>
        <v>0</v>
      </c>
      <c r="AA14" s="43" t="str">
        <f t="shared" si="14"/>
        <v/>
      </c>
      <c r="AB14" s="43" t="e" vm="18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143</v>
      </c>
      <c r="AF14" s="32" t="str">
        <f t="shared" si="5"/>
        <v/>
      </c>
      <c r="AG14" s="32">
        <f t="shared" si="6"/>
        <v>0</v>
      </c>
      <c r="AH14" s="32" t="e">
        <f t="shared" si="7"/>
        <v>#VALUE!</v>
      </c>
      <c r="AI14" s="32">
        <f t="shared" si="8"/>
        <v>0</v>
      </c>
      <c r="AJ14" s="32">
        <f t="shared" si="9"/>
        <v>0</v>
      </c>
      <c r="AK14" s="32"/>
      <c r="AL14" s="32"/>
      <c r="AM14" s="32"/>
      <c r="AN14" s="32">
        <v>4</v>
      </c>
      <c r="AO14" s="32">
        <v>2</v>
      </c>
      <c r="AP14" s="32">
        <v>0</v>
      </c>
      <c r="AQ14" s="32">
        <f t="shared" si="15"/>
        <v>0</v>
      </c>
      <c r="AR14" s="32">
        <f t="shared" si="16"/>
        <v>0</v>
      </c>
      <c r="AS14" s="32">
        <f t="shared" si="10"/>
        <v>0</v>
      </c>
      <c r="AT14" s="32">
        <f t="shared" si="11"/>
        <v>0</v>
      </c>
      <c r="AU14" s="32" t="str">
        <f t="shared" si="12"/>
        <v>keine</v>
      </c>
      <c r="AV14" s="32"/>
      <c r="AW14" s="32" t="b">
        <f t="shared" si="13"/>
        <v>0</v>
      </c>
      <c r="AX14" s="38"/>
      <c r="AY14" s="38"/>
      <c r="AZ14" s="38"/>
      <c r="BA14" s="38" t="b">
        <f t="shared" si="17"/>
        <v>1</v>
      </c>
      <c r="BB14" s="38"/>
      <c r="BC14" s="38"/>
      <c r="BD14" s="38"/>
      <c r="BE14" s="38"/>
      <c r="BF14" s="38"/>
      <c r="BG14" s="38"/>
      <c r="BH14" s="38"/>
      <c r="BI14" s="38"/>
      <c r="BJ14" s="38" t="str">
        <f>IFERROR(INDEX(Preisfaktoren!$B$22:$C$44,MATCH(D14,Preisfaktoren!$B$22:$B$44,0),2),"")</f>
        <v/>
      </c>
      <c r="BK14" s="38" t="str">
        <f>IFERROR(INDEX(Preisfaktoren!$B$22:$F$44,MATCH(D14,Preisfaktoren!$B$22:$B$44,0),5),"")</f>
        <v/>
      </c>
      <c r="BL14" s="38" t="str">
        <f>IFERROR(INDEX(Biegeabzug!$A$4:$H$21,MATCH($BK14,Biegeabzug!$A$4:$A$21,0),MATCH(AI14,Biegeabzug!$A$4:$H$4,1)),"")</f>
        <v/>
      </c>
      <c r="BM14" s="38" t="str">
        <f>IFERROR(INDEX(Biegeabzug!$A$4:$H$21,MATCH($BK14,Biegeabzug!$A$4:$A$21,0),MATCH(AJ14,Biegeabzug!$A$4:$H$4,1)),"")</f>
        <v/>
      </c>
      <c r="BN14" s="38" t="b">
        <f t="shared" si="18"/>
        <v>1</v>
      </c>
    </row>
    <row r="15" spans="1:66">
      <c r="A15" s="30"/>
      <c r="B15" s="30"/>
      <c r="C15" s="30"/>
      <c r="D15" s="30"/>
      <c r="E15" s="65" t="s">
        <v>43</v>
      </c>
      <c r="F15" s="48" t="str">
        <f>IF(ISBLANK(D15),"",IF(E15="ja",[2]Übersicht!$C$7,"keine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44</v>
      </c>
      <c r="W15" s="101"/>
      <c r="Y15" s="32">
        <f t="shared" si="0"/>
        <v>0</v>
      </c>
      <c r="Z15" s="32">
        <f t="shared" si="1"/>
        <v>0</v>
      </c>
      <c r="AA15" s="43" t="str">
        <f t="shared" si="14"/>
        <v/>
      </c>
      <c r="AB15" s="43" t="e" vm="18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143</v>
      </c>
      <c r="AF15" s="32" t="str">
        <f t="shared" si="5"/>
        <v/>
      </c>
      <c r="AG15" s="32">
        <f t="shared" si="6"/>
        <v>0</v>
      </c>
      <c r="AH15" s="32" t="e">
        <f t="shared" si="7"/>
        <v>#VALUE!</v>
      </c>
      <c r="AI15" s="32">
        <f t="shared" si="8"/>
        <v>0</v>
      </c>
      <c r="AJ15" s="32">
        <f t="shared" si="9"/>
        <v>0</v>
      </c>
      <c r="AK15" s="32"/>
      <c r="AL15" s="32"/>
      <c r="AM15" s="32"/>
      <c r="AN15" s="32">
        <v>4</v>
      </c>
      <c r="AO15" s="32">
        <v>2</v>
      </c>
      <c r="AP15" s="32">
        <v>0</v>
      </c>
      <c r="AQ15" s="32">
        <f t="shared" si="15"/>
        <v>0</v>
      </c>
      <c r="AR15" s="32">
        <f t="shared" si="16"/>
        <v>0</v>
      </c>
      <c r="AS15" s="32">
        <f t="shared" si="10"/>
        <v>0</v>
      </c>
      <c r="AT15" s="32">
        <f t="shared" si="11"/>
        <v>0</v>
      </c>
      <c r="AU15" s="32" t="str">
        <f t="shared" si="12"/>
        <v>keine</v>
      </c>
      <c r="AV15" s="32"/>
      <c r="AW15" s="32" t="b">
        <f t="shared" si="13"/>
        <v>0</v>
      </c>
      <c r="AX15" s="38"/>
      <c r="AY15" s="38"/>
      <c r="AZ15" s="38"/>
      <c r="BA15" s="38" t="b">
        <f t="shared" si="17"/>
        <v>1</v>
      </c>
      <c r="BB15" s="38"/>
      <c r="BC15" s="38"/>
      <c r="BD15" s="38"/>
      <c r="BE15" s="38"/>
      <c r="BF15" s="38"/>
      <c r="BG15" s="38"/>
      <c r="BH15" s="38"/>
      <c r="BI15" s="38"/>
      <c r="BJ15" s="38" t="str">
        <f>IFERROR(INDEX(Preisfaktoren!$B$22:$C$44,MATCH(D15,Preisfaktoren!$B$22:$B$44,0),2),"")</f>
        <v/>
      </c>
      <c r="BK15" s="38" t="str">
        <f>IFERROR(INDEX(Preisfaktoren!$B$22:$F$44,MATCH(D15,Preisfaktoren!$B$22:$B$44,0),5),"")</f>
        <v/>
      </c>
      <c r="BL15" s="38" t="str">
        <f>IFERROR(INDEX(Biegeabzug!$A$4:$H$21,MATCH($BK15,Biegeabzug!$A$4:$A$21,0),MATCH(AI15,Biegeabzug!$A$4:$H$4,1)),"")</f>
        <v/>
      </c>
      <c r="BM15" s="38" t="str">
        <f>IFERROR(INDEX(Biegeabzug!$A$4:$H$21,MATCH($BK15,Biegeabzug!$A$4:$A$21,0),MATCH(AJ15,Biegeabzug!$A$4:$H$4,1)),"")</f>
        <v/>
      </c>
      <c r="BN15" s="38" t="b">
        <f t="shared" si="18"/>
        <v>1</v>
      </c>
    </row>
    <row r="16" spans="1:66">
      <c r="A16" s="30"/>
      <c r="B16" s="30"/>
      <c r="C16" s="30"/>
      <c r="D16" s="30"/>
      <c r="E16" s="65" t="s">
        <v>43</v>
      </c>
      <c r="F16" s="48" t="str">
        <f>IF(ISBLANK(D16),"",IF(E16="ja",[2]Übersicht!$C$7,"keine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44</v>
      </c>
      <c r="W16" s="101"/>
      <c r="Y16" s="32">
        <f t="shared" si="0"/>
        <v>0</v>
      </c>
      <c r="Z16" s="32">
        <f t="shared" si="1"/>
        <v>0</v>
      </c>
      <c r="AA16" s="43" t="str">
        <f t="shared" si="14"/>
        <v/>
      </c>
      <c r="AB16" s="43" t="e" vm="18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143</v>
      </c>
      <c r="AF16" s="32" t="str">
        <f t="shared" si="5"/>
        <v/>
      </c>
      <c r="AG16" s="32">
        <f t="shared" si="6"/>
        <v>0</v>
      </c>
      <c r="AH16" s="32" t="e">
        <f t="shared" si="7"/>
        <v>#VALUE!</v>
      </c>
      <c r="AI16" s="32">
        <f t="shared" si="8"/>
        <v>0</v>
      </c>
      <c r="AJ16" s="32">
        <f t="shared" si="9"/>
        <v>0</v>
      </c>
      <c r="AK16" s="32"/>
      <c r="AL16" s="32"/>
      <c r="AM16" s="32"/>
      <c r="AN16" s="32">
        <v>4</v>
      </c>
      <c r="AO16" s="32">
        <v>2</v>
      </c>
      <c r="AP16" s="32">
        <v>0</v>
      </c>
      <c r="AQ16" s="32">
        <f t="shared" si="15"/>
        <v>0</v>
      </c>
      <c r="AR16" s="32">
        <f t="shared" si="16"/>
        <v>0</v>
      </c>
      <c r="AS16" s="32">
        <f t="shared" si="10"/>
        <v>0</v>
      </c>
      <c r="AT16" s="32">
        <f t="shared" si="11"/>
        <v>0</v>
      </c>
      <c r="AU16" s="32" t="str">
        <f t="shared" si="12"/>
        <v>keine</v>
      </c>
      <c r="AV16" s="32"/>
      <c r="AW16" s="32" t="b">
        <f t="shared" si="13"/>
        <v>0</v>
      </c>
      <c r="AX16" s="38"/>
      <c r="AY16" s="38"/>
      <c r="AZ16" s="38"/>
      <c r="BA16" s="38" t="b">
        <f t="shared" si="17"/>
        <v>1</v>
      </c>
      <c r="BB16" s="38"/>
      <c r="BC16" s="38"/>
      <c r="BD16" s="38"/>
      <c r="BE16" s="38"/>
      <c r="BF16" s="38"/>
      <c r="BG16" s="38"/>
      <c r="BH16" s="38"/>
      <c r="BI16" s="38"/>
      <c r="BJ16" s="38" t="str">
        <f>IFERROR(INDEX(Preisfaktoren!$B$22:$C$44,MATCH(D16,Preisfaktoren!$B$22:$B$44,0),2),"")</f>
        <v/>
      </c>
      <c r="BK16" s="38" t="str">
        <f>IFERROR(INDEX(Preisfaktoren!$B$22:$F$44,MATCH(D16,Preisfaktoren!$B$22:$B$44,0),5),"")</f>
        <v/>
      </c>
      <c r="BL16" s="38" t="str">
        <f>IFERROR(INDEX(Biegeabzug!$A$4:$H$21,MATCH($BK16,Biegeabzug!$A$4:$A$21,0),MATCH(AI16,Biegeabzug!$A$4:$H$4,1)),"")</f>
        <v/>
      </c>
      <c r="BM16" s="38" t="str">
        <f>IFERROR(INDEX(Biegeabzug!$A$4:$H$21,MATCH($BK16,Biegeabzug!$A$4:$A$21,0),MATCH(AJ16,Biegeabzug!$A$4:$H$4,1)),"")</f>
        <v/>
      </c>
      <c r="BN16" s="38" t="b">
        <f t="shared" si="18"/>
        <v>1</v>
      </c>
    </row>
    <row r="17" spans="1:66">
      <c r="A17" s="30"/>
      <c r="B17" s="30"/>
      <c r="C17" s="30"/>
      <c r="D17" s="30"/>
      <c r="E17" s="65" t="s">
        <v>43</v>
      </c>
      <c r="F17" s="48" t="str">
        <f>IF(ISBLANK(D17),"",IF(E17="ja",[2]Übersicht!$C$7,"keine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44</v>
      </c>
      <c r="W17" s="101"/>
      <c r="Y17" s="32">
        <f t="shared" si="0"/>
        <v>0</v>
      </c>
      <c r="Z17" s="32">
        <f t="shared" si="1"/>
        <v>0</v>
      </c>
      <c r="AA17" s="43" t="str">
        <f t="shared" si="14"/>
        <v/>
      </c>
      <c r="AB17" s="43" t="e" vm="18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143</v>
      </c>
      <c r="AF17" s="32" t="str">
        <f t="shared" si="5"/>
        <v/>
      </c>
      <c r="AG17" s="32">
        <f t="shared" si="6"/>
        <v>0</v>
      </c>
      <c r="AH17" s="32" t="e">
        <f t="shared" si="7"/>
        <v>#VALUE!</v>
      </c>
      <c r="AI17" s="32">
        <f t="shared" si="8"/>
        <v>0</v>
      </c>
      <c r="AJ17" s="32">
        <f t="shared" si="9"/>
        <v>0</v>
      </c>
      <c r="AK17" s="32"/>
      <c r="AL17" s="32"/>
      <c r="AM17" s="32"/>
      <c r="AN17" s="32">
        <v>4</v>
      </c>
      <c r="AO17" s="32">
        <v>2</v>
      </c>
      <c r="AP17" s="32">
        <v>0</v>
      </c>
      <c r="AQ17" s="32">
        <f t="shared" si="15"/>
        <v>0</v>
      </c>
      <c r="AR17" s="32">
        <f t="shared" si="16"/>
        <v>0</v>
      </c>
      <c r="AS17" s="32">
        <f t="shared" si="10"/>
        <v>0</v>
      </c>
      <c r="AT17" s="32">
        <f t="shared" si="11"/>
        <v>0</v>
      </c>
      <c r="AU17" s="32" t="str">
        <f t="shared" si="12"/>
        <v>keine</v>
      </c>
      <c r="AV17" s="32"/>
      <c r="AW17" s="32" t="b">
        <f t="shared" si="13"/>
        <v>0</v>
      </c>
      <c r="AX17" s="38"/>
      <c r="AY17" s="38"/>
      <c r="AZ17" s="38"/>
      <c r="BA17" s="38" t="b">
        <f t="shared" si="17"/>
        <v>1</v>
      </c>
      <c r="BB17" s="38"/>
      <c r="BC17" s="38"/>
      <c r="BD17" s="38"/>
      <c r="BE17" s="38"/>
      <c r="BF17" s="38"/>
      <c r="BG17" s="38"/>
      <c r="BH17" s="38"/>
      <c r="BI17" s="38"/>
      <c r="BJ17" s="38" t="str">
        <f>IFERROR(INDEX(Preisfaktoren!$B$22:$C$44,MATCH(D17,Preisfaktoren!$B$22:$B$44,0),2),"")</f>
        <v/>
      </c>
      <c r="BK17" s="38" t="str">
        <f>IFERROR(INDEX(Preisfaktoren!$B$22:$F$44,MATCH(D17,Preisfaktoren!$B$22:$B$44,0),5),"")</f>
        <v/>
      </c>
      <c r="BL17" s="38" t="str">
        <f>IFERROR(INDEX(Biegeabzug!$A$4:$H$21,MATCH($BK17,Biegeabzug!$A$4:$A$21,0),MATCH(AI17,Biegeabzug!$A$4:$H$4,1)),"")</f>
        <v/>
      </c>
      <c r="BM17" s="38" t="str">
        <f>IFERROR(INDEX(Biegeabzug!$A$4:$H$21,MATCH($BK17,Biegeabzug!$A$4:$A$21,0),MATCH(AJ17,Biegeabzug!$A$4:$H$4,1)),"")</f>
        <v/>
      </c>
      <c r="BN17" s="38" t="b">
        <f t="shared" si="18"/>
        <v>1</v>
      </c>
    </row>
    <row r="18" spans="1:66">
      <c r="A18" s="30"/>
      <c r="B18" s="30"/>
      <c r="C18" s="30"/>
      <c r="D18" s="30"/>
      <c r="E18" s="65" t="s">
        <v>43</v>
      </c>
      <c r="F18" s="48" t="str">
        <f>IF(ISBLANK(D18),"",IF(E18="ja",[2]Übersicht!$C$7,"keine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44</v>
      </c>
      <c r="W18" s="101"/>
      <c r="Y18" s="32">
        <f t="shared" si="0"/>
        <v>0</v>
      </c>
      <c r="Z18" s="32">
        <f t="shared" si="1"/>
        <v>0</v>
      </c>
      <c r="AA18" s="43" t="str">
        <f t="shared" si="14"/>
        <v/>
      </c>
      <c r="AB18" s="43" t="e" vm="18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143</v>
      </c>
      <c r="AF18" s="32" t="str">
        <f t="shared" si="5"/>
        <v/>
      </c>
      <c r="AG18" s="32">
        <f t="shared" si="6"/>
        <v>0</v>
      </c>
      <c r="AH18" s="32" t="e">
        <f t="shared" si="7"/>
        <v>#VALUE!</v>
      </c>
      <c r="AI18" s="32">
        <f t="shared" si="8"/>
        <v>0</v>
      </c>
      <c r="AJ18" s="32">
        <f t="shared" si="9"/>
        <v>0</v>
      </c>
      <c r="AK18" s="32"/>
      <c r="AL18" s="32"/>
      <c r="AM18" s="32"/>
      <c r="AN18" s="32">
        <v>4</v>
      </c>
      <c r="AO18" s="32">
        <v>2</v>
      </c>
      <c r="AP18" s="32">
        <v>0</v>
      </c>
      <c r="AQ18" s="32">
        <f t="shared" si="15"/>
        <v>0</v>
      </c>
      <c r="AR18" s="32">
        <f t="shared" si="16"/>
        <v>0</v>
      </c>
      <c r="AS18" s="32">
        <f t="shared" si="10"/>
        <v>0</v>
      </c>
      <c r="AT18" s="32">
        <f t="shared" si="11"/>
        <v>0</v>
      </c>
      <c r="AU18" s="32" t="str">
        <f t="shared" si="12"/>
        <v>keine</v>
      </c>
      <c r="AV18" s="32"/>
      <c r="AW18" s="32" t="b">
        <f t="shared" si="13"/>
        <v>0</v>
      </c>
      <c r="AX18" s="38"/>
      <c r="AY18" s="38"/>
      <c r="AZ18" s="38"/>
      <c r="BA18" s="38" t="b">
        <f t="shared" si="17"/>
        <v>1</v>
      </c>
      <c r="BB18" s="38"/>
      <c r="BC18" s="38"/>
      <c r="BD18" s="38"/>
      <c r="BE18" s="38"/>
      <c r="BF18" s="38"/>
      <c r="BG18" s="38"/>
      <c r="BH18" s="38"/>
      <c r="BI18" s="38"/>
      <c r="BJ18" s="38" t="str">
        <f>IFERROR(INDEX(Preisfaktoren!$B$22:$C$44,MATCH(D18,Preisfaktoren!$B$22:$B$44,0),2),"")</f>
        <v/>
      </c>
      <c r="BK18" s="38" t="str">
        <f>IFERROR(INDEX(Preisfaktoren!$B$22:$F$44,MATCH(D18,Preisfaktoren!$B$22:$B$44,0),5),"")</f>
        <v/>
      </c>
      <c r="BL18" s="38" t="str">
        <f>IFERROR(INDEX(Biegeabzug!$A$4:$H$21,MATCH($BK18,Biegeabzug!$A$4:$A$21,0),MATCH(AI18,Biegeabzug!$A$4:$H$4,1)),"")</f>
        <v/>
      </c>
      <c r="BM18" s="38" t="str">
        <f>IFERROR(INDEX(Biegeabzug!$A$4:$H$21,MATCH($BK18,Biegeabzug!$A$4:$A$21,0),MATCH(AJ18,Biegeabzug!$A$4:$H$4,1)),"")</f>
        <v/>
      </c>
      <c r="BN18" s="38" t="b">
        <f t="shared" si="18"/>
        <v>1</v>
      </c>
    </row>
    <row r="19" spans="1:66">
      <c r="A19" s="30"/>
      <c r="B19" s="30"/>
      <c r="C19" s="30"/>
      <c r="D19" s="30"/>
      <c r="E19" s="65" t="s">
        <v>43</v>
      </c>
      <c r="F19" s="48" t="str">
        <f>IF(ISBLANK(D19),"",IF(E19="ja",[2]Übersicht!$C$7,"keine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44</v>
      </c>
      <c r="W19" s="101"/>
      <c r="Y19" s="32">
        <f t="shared" si="0"/>
        <v>0</v>
      </c>
      <c r="Z19" s="32">
        <f t="shared" si="1"/>
        <v>0</v>
      </c>
      <c r="AA19" s="43" t="str">
        <f t="shared" si="14"/>
        <v/>
      </c>
      <c r="AB19" s="43" t="e" vm="18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143</v>
      </c>
      <c r="AF19" s="32" t="str">
        <f t="shared" si="5"/>
        <v/>
      </c>
      <c r="AG19" s="32">
        <f t="shared" si="6"/>
        <v>0</v>
      </c>
      <c r="AH19" s="32" t="e">
        <f t="shared" si="7"/>
        <v>#VALUE!</v>
      </c>
      <c r="AI19" s="32">
        <f t="shared" si="8"/>
        <v>0</v>
      </c>
      <c r="AJ19" s="32">
        <f t="shared" si="9"/>
        <v>0</v>
      </c>
      <c r="AK19" s="32"/>
      <c r="AL19" s="32"/>
      <c r="AM19" s="32"/>
      <c r="AN19" s="32">
        <v>4</v>
      </c>
      <c r="AO19" s="32">
        <v>2</v>
      </c>
      <c r="AP19" s="32">
        <v>0</v>
      </c>
      <c r="AQ19" s="32">
        <f t="shared" si="15"/>
        <v>0</v>
      </c>
      <c r="AR19" s="32">
        <f t="shared" si="16"/>
        <v>0</v>
      </c>
      <c r="AS19" s="32">
        <f t="shared" si="10"/>
        <v>0</v>
      </c>
      <c r="AT19" s="32">
        <f t="shared" si="11"/>
        <v>0</v>
      </c>
      <c r="AU19" s="32" t="str">
        <f t="shared" si="12"/>
        <v>keine</v>
      </c>
      <c r="AV19" s="32"/>
      <c r="AW19" s="32" t="b">
        <f t="shared" si="13"/>
        <v>0</v>
      </c>
      <c r="AX19" s="38"/>
      <c r="AY19" s="38"/>
      <c r="AZ19" s="38"/>
      <c r="BA19" s="38" t="b">
        <f t="shared" si="17"/>
        <v>1</v>
      </c>
      <c r="BB19" s="38"/>
      <c r="BC19" s="38"/>
      <c r="BD19" s="38"/>
      <c r="BE19" s="38"/>
      <c r="BF19" s="38"/>
      <c r="BG19" s="38"/>
      <c r="BH19" s="38"/>
      <c r="BI19" s="38"/>
      <c r="BJ19" s="38" t="str">
        <f>IFERROR(INDEX(Preisfaktoren!$B$22:$C$44,MATCH(D19,Preisfaktoren!$B$22:$B$44,0),2),"")</f>
        <v/>
      </c>
      <c r="BK19" s="38" t="str">
        <f>IFERROR(INDEX(Preisfaktoren!$B$22:$F$44,MATCH(D19,Preisfaktoren!$B$22:$B$44,0),5),"")</f>
        <v/>
      </c>
      <c r="BL19" s="38" t="str">
        <f>IFERROR(INDEX(Biegeabzug!$A$4:$H$21,MATCH($BK19,Biegeabzug!$A$4:$A$21,0),MATCH(AI19,Biegeabzug!$A$4:$H$4,1)),"")</f>
        <v/>
      </c>
      <c r="BM19" s="38" t="str">
        <f>IFERROR(INDEX(Biegeabzug!$A$4:$H$21,MATCH($BK19,Biegeabzug!$A$4:$A$21,0),MATCH(AJ19,Biegeabzug!$A$4:$H$4,1)),"")</f>
        <v/>
      </c>
      <c r="BN19" s="38" t="b">
        <f t="shared" si="18"/>
        <v>1</v>
      </c>
    </row>
    <row r="20" spans="1:66">
      <c r="A20" s="30"/>
      <c r="B20" s="30"/>
      <c r="C20" s="30"/>
      <c r="D20" s="30"/>
      <c r="E20" s="65" t="s">
        <v>43</v>
      </c>
      <c r="F20" s="48" t="str">
        <f>IF(ISBLANK(D20),"",IF(E20="ja",[2]Übersicht!$C$7,"keine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44</v>
      </c>
      <c r="W20" s="101"/>
      <c r="Y20" s="32">
        <f t="shared" si="0"/>
        <v>0</v>
      </c>
      <c r="Z20" s="32">
        <f t="shared" si="1"/>
        <v>0</v>
      </c>
      <c r="AA20" s="43" t="str">
        <f t="shared" si="14"/>
        <v/>
      </c>
      <c r="AB20" s="43" t="e" vm="18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143</v>
      </c>
      <c r="AF20" s="32" t="str">
        <f t="shared" si="5"/>
        <v/>
      </c>
      <c r="AG20" s="32">
        <f t="shared" si="6"/>
        <v>0</v>
      </c>
      <c r="AH20" s="32" t="e">
        <f t="shared" si="7"/>
        <v>#VALUE!</v>
      </c>
      <c r="AI20" s="32">
        <f t="shared" si="8"/>
        <v>0</v>
      </c>
      <c r="AJ20" s="32">
        <f t="shared" si="9"/>
        <v>0</v>
      </c>
      <c r="AK20" s="32"/>
      <c r="AL20" s="32"/>
      <c r="AM20" s="32"/>
      <c r="AN20" s="32">
        <v>4</v>
      </c>
      <c r="AO20" s="32">
        <v>2</v>
      </c>
      <c r="AP20" s="32">
        <v>0</v>
      </c>
      <c r="AQ20" s="32">
        <f t="shared" si="15"/>
        <v>0</v>
      </c>
      <c r="AR20" s="32">
        <f t="shared" si="16"/>
        <v>0</v>
      </c>
      <c r="AS20" s="32">
        <f t="shared" si="10"/>
        <v>0</v>
      </c>
      <c r="AT20" s="32">
        <f t="shared" si="11"/>
        <v>0</v>
      </c>
      <c r="AU20" s="32" t="str">
        <f t="shared" si="12"/>
        <v>keine</v>
      </c>
      <c r="AV20" s="32"/>
      <c r="AW20" s="32" t="b">
        <f t="shared" si="13"/>
        <v>0</v>
      </c>
      <c r="AX20" s="38"/>
      <c r="AY20" s="38"/>
      <c r="AZ20" s="38"/>
      <c r="BA20" s="38" t="b">
        <f t="shared" si="17"/>
        <v>1</v>
      </c>
      <c r="BB20" s="38"/>
      <c r="BC20" s="38"/>
      <c r="BD20" s="38"/>
      <c r="BE20" s="38"/>
      <c r="BF20" s="38"/>
      <c r="BG20" s="38"/>
      <c r="BH20" s="38"/>
      <c r="BI20" s="38"/>
      <c r="BJ20" s="38" t="str">
        <f>IFERROR(INDEX(Preisfaktoren!$B$22:$C$44,MATCH(D20,Preisfaktoren!$B$22:$B$44,0),2),"")</f>
        <v/>
      </c>
      <c r="BK20" s="38" t="str">
        <f>IFERROR(INDEX(Preisfaktoren!$B$22:$F$44,MATCH(D20,Preisfaktoren!$B$22:$B$44,0),5),"")</f>
        <v/>
      </c>
      <c r="BL20" s="38" t="str">
        <f>IFERROR(INDEX(Biegeabzug!$A$4:$H$21,MATCH($BK20,Biegeabzug!$A$4:$A$21,0),MATCH(AI20,Biegeabzug!$A$4:$H$4,1)),"")</f>
        <v/>
      </c>
      <c r="BM20" s="38" t="str">
        <f>IFERROR(INDEX(Biegeabzug!$A$4:$H$21,MATCH($BK20,Biegeabzug!$A$4:$A$21,0),MATCH(AJ20,Biegeabzug!$A$4:$H$4,1)),"")</f>
        <v/>
      </c>
      <c r="BN20" s="38" t="b">
        <f t="shared" si="18"/>
        <v>1</v>
      </c>
    </row>
    <row r="21" spans="1:66">
      <c r="A21" s="30"/>
      <c r="B21" s="30"/>
      <c r="C21" s="30"/>
      <c r="D21" s="30"/>
      <c r="E21" s="65" t="s">
        <v>43</v>
      </c>
      <c r="F21" s="48" t="str">
        <f>IF(ISBLANK(D21),"",IF(E21="ja",[2]Übersicht!$C$7,"keine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44</v>
      </c>
      <c r="W21" s="101"/>
      <c r="Y21" s="32">
        <f t="shared" si="0"/>
        <v>0</v>
      </c>
      <c r="Z21" s="32">
        <f t="shared" si="1"/>
        <v>0</v>
      </c>
      <c r="AA21" s="43" t="str">
        <f t="shared" si="14"/>
        <v/>
      </c>
      <c r="AB21" s="43" t="e" vm="18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143</v>
      </c>
      <c r="AF21" s="32" t="str">
        <f t="shared" si="5"/>
        <v/>
      </c>
      <c r="AG21" s="32">
        <f t="shared" si="6"/>
        <v>0</v>
      </c>
      <c r="AH21" s="32" t="e">
        <f t="shared" si="7"/>
        <v>#VALUE!</v>
      </c>
      <c r="AI21" s="32">
        <f t="shared" si="8"/>
        <v>0</v>
      </c>
      <c r="AJ21" s="32">
        <f t="shared" si="9"/>
        <v>0</v>
      </c>
      <c r="AK21" s="32"/>
      <c r="AL21" s="32"/>
      <c r="AM21" s="32"/>
      <c r="AN21" s="32">
        <v>4</v>
      </c>
      <c r="AO21" s="32">
        <v>2</v>
      </c>
      <c r="AP21" s="32">
        <v>0</v>
      </c>
      <c r="AQ21" s="32">
        <f t="shared" si="15"/>
        <v>0</v>
      </c>
      <c r="AR21" s="32">
        <f t="shared" si="16"/>
        <v>0</v>
      </c>
      <c r="AS21" s="32">
        <f t="shared" si="10"/>
        <v>0</v>
      </c>
      <c r="AT21" s="32">
        <f t="shared" si="11"/>
        <v>0</v>
      </c>
      <c r="AU21" s="32" t="str">
        <f t="shared" si="12"/>
        <v>keine</v>
      </c>
      <c r="AV21" s="32"/>
      <c r="AW21" s="32" t="b">
        <f t="shared" si="13"/>
        <v>0</v>
      </c>
      <c r="AX21" s="38"/>
      <c r="AY21" s="38"/>
      <c r="AZ21" s="38"/>
      <c r="BA21" s="38" t="b">
        <f t="shared" si="17"/>
        <v>1</v>
      </c>
      <c r="BB21" s="38"/>
      <c r="BC21" s="38"/>
      <c r="BD21" s="38"/>
      <c r="BE21" s="38"/>
      <c r="BF21" s="38"/>
      <c r="BG21" s="38"/>
      <c r="BH21" s="38"/>
      <c r="BI21" s="38"/>
      <c r="BJ21" s="38" t="str">
        <f>IFERROR(INDEX(Preisfaktoren!$B$22:$C$44,MATCH(D21,Preisfaktoren!$B$22:$B$44,0),2),"")</f>
        <v/>
      </c>
      <c r="BK21" s="38" t="str">
        <f>IFERROR(INDEX(Preisfaktoren!$B$22:$F$44,MATCH(D21,Preisfaktoren!$B$22:$B$44,0),5),"")</f>
        <v/>
      </c>
      <c r="BL21" s="38" t="str">
        <f>IFERROR(INDEX(Biegeabzug!$A$4:$H$21,MATCH($BK21,Biegeabzug!$A$4:$A$21,0),MATCH(AI21,Biegeabzug!$A$4:$H$4,1)),"")</f>
        <v/>
      </c>
      <c r="BM21" s="38" t="str">
        <f>IFERROR(INDEX(Biegeabzug!$A$4:$H$21,MATCH($BK21,Biegeabzug!$A$4:$A$21,0),MATCH(AJ21,Biegeabzug!$A$4:$H$4,1)),"")</f>
        <v/>
      </c>
      <c r="BN21" s="38" t="b">
        <f t="shared" si="18"/>
        <v>1</v>
      </c>
    </row>
    <row r="22" spans="1:66">
      <c r="A22" s="30"/>
      <c r="B22" s="30"/>
      <c r="C22" s="30"/>
      <c r="D22" s="30"/>
      <c r="E22" s="65" t="s">
        <v>43</v>
      </c>
      <c r="F22" s="48" t="str">
        <f>IF(ISBLANK(D22),"",IF(E22="ja",[2]Übersicht!$C$7,"keine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44</v>
      </c>
      <c r="W22" s="101"/>
      <c r="Y22" s="32">
        <f t="shared" si="0"/>
        <v>0</v>
      </c>
      <c r="Z22" s="32">
        <f t="shared" si="1"/>
        <v>0</v>
      </c>
      <c r="AA22" s="43" t="str">
        <f t="shared" si="14"/>
        <v/>
      </c>
      <c r="AB22" s="43" t="e" vm="18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143</v>
      </c>
      <c r="AF22" s="32" t="str">
        <f t="shared" si="5"/>
        <v/>
      </c>
      <c r="AG22" s="32">
        <f t="shared" si="6"/>
        <v>0</v>
      </c>
      <c r="AH22" s="32" t="e">
        <f t="shared" si="7"/>
        <v>#VALUE!</v>
      </c>
      <c r="AI22" s="32">
        <f t="shared" si="8"/>
        <v>0</v>
      </c>
      <c r="AJ22" s="32">
        <f t="shared" si="9"/>
        <v>0</v>
      </c>
      <c r="AK22" s="32"/>
      <c r="AL22" s="32"/>
      <c r="AM22" s="32"/>
      <c r="AN22" s="32">
        <v>4</v>
      </c>
      <c r="AO22" s="32">
        <v>2</v>
      </c>
      <c r="AP22" s="32">
        <v>0</v>
      </c>
      <c r="AQ22" s="32">
        <f t="shared" si="15"/>
        <v>0</v>
      </c>
      <c r="AR22" s="32">
        <f t="shared" si="16"/>
        <v>0</v>
      </c>
      <c r="AS22" s="32">
        <f t="shared" si="10"/>
        <v>0</v>
      </c>
      <c r="AT22" s="32">
        <f t="shared" si="11"/>
        <v>0</v>
      </c>
      <c r="AU22" s="32" t="str">
        <f t="shared" si="12"/>
        <v>keine</v>
      </c>
      <c r="AV22" s="32"/>
      <c r="AW22" s="32" t="b">
        <f t="shared" si="13"/>
        <v>0</v>
      </c>
      <c r="AX22" s="38"/>
      <c r="AY22" s="38"/>
      <c r="AZ22" s="38"/>
      <c r="BA22" s="38" t="b">
        <f t="shared" si="17"/>
        <v>1</v>
      </c>
      <c r="BB22" s="38"/>
      <c r="BC22" s="38"/>
      <c r="BD22" s="38"/>
      <c r="BE22" s="38"/>
      <c r="BF22" s="38"/>
      <c r="BG22" s="38"/>
      <c r="BH22" s="38"/>
      <c r="BI22" s="38"/>
      <c r="BJ22" s="38" t="str">
        <f>IFERROR(INDEX(Preisfaktoren!$B$22:$C$44,MATCH(D22,Preisfaktoren!$B$22:$B$44,0),2),"")</f>
        <v/>
      </c>
      <c r="BK22" s="38" t="str">
        <f>IFERROR(INDEX(Preisfaktoren!$B$22:$F$44,MATCH(D22,Preisfaktoren!$B$22:$B$44,0),5),"")</f>
        <v/>
      </c>
      <c r="BL22" s="38" t="str">
        <f>IFERROR(INDEX(Biegeabzug!$A$4:$H$21,MATCH($BK22,Biegeabzug!$A$4:$A$21,0),MATCH(AI22,Biegeabzug!$A$4:$H$4,1)),"")</f>
        <v/>
      </c>
      <c r="BM22" s="38" t="str">
        <f>IFERROR(INDEX(Biegeabzug!$A$4:$H$21,MATCH($BK22,Biegeabzug!$A$4:$A$21,0),MATCH(AJ22,Biegeabzug!$A$4:$H$4,1)),"")</f>
        <v/>
      </c>
      <c r="BN22" s="38" t="b">
        <f t="shared" si="18"/>
        <v>1</v>
      </c>
    </row>
    <row r="23" spans="1:66">
      <c r="A23" s="30"/>
      <c r="B23" s="30"/>
      <c r="C23" s="30"/>
      <c r="D23" s="30"/>
      <c r="E23" s="65" t="s">
        <v>43</v>
      </c>
      <c r="F23" s="48" t="str">
        <f>IF(ISBLANK(D23),"",IF(E23="ja",[2]Übersicht!$C$7,"keine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44</v>
      </c>
      <c r="W23" s="101"/>
      <c r="Y23" s="32">
        <f t="shared" si="0"/>
        <v>0</v>
      </c>
      <c r="Z23" s="32">
        <f t="shared" si="1"/>
        <v>0</v>
      </c>
      <c r="AA23" s="43" t="str">
        <f t="shared" si="14"/>
        <v/>
      </c>
      <c r="AB23" s="43" t="e" vm="18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143</v>
      </c>
      <c r="AF23" s="32" t="str">
        <f t="shared" si="5"/>
        <v/>
      </c>
      <c r="AG23" s="32">
        <f t="shared" si="6"/>
        <v>0</v>
      </c>
      <c r="AH23" s="32" t="e">
        <f t="shared" si="7"/>
        <v>#VALUE!</v>
      </c>
      <c r="AI23" s="32">
        <f t="shared" si="8"/>
        <v>0</v>
      </c>
      <c r="AJ23" s="32">
        <f t="shared" si="9"/>
        <v>0</v>
      </c>
      <c r="AK23" s="32"/>
      <c r="AL23" s="32"/>
      <c r="AM23" s="32"/>
      <c r="AN23" s="32">
        <v>4</v>
      </c>
      <c r="AO23" s="32">
        <v>2</v>
      </c>
      <c r="AP23" s="32">
        <v>0</v>
      </c>
      <c r="AQ23" s="32">
        <f t="shared" si="15"/>
        <v>0</v>
      </c>
      <c r="AR23" s="32">
        <f t="shared" si="16"/>
        <v>0</v>
      </c>
      <c r="AS23" s="32">
        <f t="shared" si="10"/>
        <v>0</v>
      </c>
      <c r="AT23" s="32">
        <f t="shared" si="11"/>
        <v>0</v>
      </c>
      <c r="AU23" s="32" t="str">
        <f t="shared" si="12"/>
        <v>keine</v>
      </c>
      <c r="AV23" s="32"/>
      <c r="AW23" s="32" t="b">
        <f t="shared" si="13"/>
        <v>0</v>
      </c>
      <c r="AX23" s="38"/>
      <c r="AY23" s="38"/>
      <c r="AZ23" s="38"/>
      <c r="BA23" s="38" t="b">
        <f t="shared" si="17"/>
        <v>1</v>
      </c>
      <c r="BB23" s="38"/>
      <c r="BC23" s="38"/>
      <c r="BD23" s="38"/>
      <c r="BE23" s="38"/>
      <c r="BF23" s="38"/>
      <c r="BG23" s="38"/>
      <c r="BH23" s="38"/>
      <c r="BI23" s="38"/>
      <c r="BJ23" s="38" t="str">
        <f>IFERROR(INDEX(Preisfaktoren!$B$22:$C$44,MATCH(D23,Preisfaktoren!$B$22:$B$44,0),2),"")</f>
        <v/>
      </c>
      <c r="BK23" s="38" t="str">
        <f>IFERROR(INDEX(Preisfaktoren!$B$22:$F$44,MATCH(D23,Preisfaktoren!$B$22:$B$44,0),5),"")</f>
        <v/>
      </c>
      <c r="BL23" s="38" t="str">
        <f>IFERROR(INDEX(Biegeabzug!$A$4:$H$21,MATCH($BK23,Biegeabzug!$A$4:$A$21,0),MATCH(AI23,Biegeabzug!$A$4:$H$4,1)),"")</f>
        <v/>
      </c>
      <c r="BM23" s="38" t="str">
        <f>IFERROR(INDEX(Biegeabzug!$A$4:$H$21,MATCH($BK23,Biegeabzug!$A$4:$A$21,0),MATCH(AJ23,Biegeabzug!$A$4:$H$4,1)),"")</f>
        <v/>
      </c>
      <c r="BN23" s="38" t="b">
        <f t="shared" si="18"/>
        <v>1</v>
      </c>
    </row>
    <row r="24" spans="1:66">
      <c r="A24" s="30"/>
      <c r="B24" s="30"/>
      <c r="C24" s="30"/>
      <c r="D24" s="30"/>
      <c r="E24" s="65" t="s">
        <v>43</v>
      </c>
      <c r="F24" s="48" t="str">
        <f>IF(ISBLANK(D24),"",IF(E24="ja",[2]Übersicht!$C$7,"keine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44</v>
      </c>
      <c r="W24" s="101"/>
      <c r="Y24" s="32">
        <f t="shared" si="0"/>
        <v>0</v>
      </c>
      <c r="Z24" s="32">
        <f t="shared" si="1"/>
        <v>0</v>
      </c>
      <c r="AA24" s="43" t="str">
        <f t="shared" si="14"/>
        <v/>
      </c>
      <c r="AB24" s="43" t="e" vm="18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143</v>
      </c>
      <c r="AF24" s="32" t="str">
        <f t="shared" si="5"/>
        <v/>
      </c>
      <c r="AG24" s="32">
        <f t="shared" si="6"/>
        <v>0</v>
      </c>
      <c r="AH24" s="32" t="e">
        <f t="shared" si="7"/>
        <v>#VALUE!</v>
      </c>
      <c r="AI24" s="32">
        <f t="shared" si="8"/>
        <v>0</v>
      </c>
      <c r="AJ24" s="32">
        <f t="shared" si="9"/>
        <v>0</v>
      </c>
      <c r="AK24" s="32"/>
      <c r="AL24" s="32"/>
      <c r="AM24" s="32"/>
      <c r="AN24" s="32">
        <v>4</v>
      </c>
      <c r="AO24" s="32">
        <v>2</v>
      </c>
      <c r="AP24" s="32">
        <v>0</v>
      </c>
      <c r="AQ24" s="32">
        <f t="shared" si="15"/>
        <v>0</v>
      </c>
      <c r="AR24" s="32">
        <f t="shared" si="16"/>
        <v>0</v>
      </c>
      <c r="AS24" s="32">
        <f t="shared" si="10"/>
        <v>0</v>
      </c>
      <c r="AT24" s="32">
        <f t="shared" si="11"/>
        <v>0</v>
      </c>
      <c r="AU24" s="32" t="str">
        <f t="shared" si="12"/>
        <v>keine</v>
      </c>
      <c r="AV24" s="32"/>
      <c r="AW24" s="32" t="b">
        <f t="shared" si="13"/>
        <v>0</v>
      </c>
      <c r="AX24" s="38"/>
      <c r="AY24" s="38"/>
      <c r="AZ24" s="38"/>
      <c r="BA24" s="38" t="b">
        <f t="shared" si="17"/>
        <v>1</v>
      </c>
      <c r="BB24" s="38"/>
      <c r="BC24" s="38"/>
      <c r="BD24" s="38"/>
      <c r="BE24" s="38"/>
      <c r="BF24" s="38"/>
      <c r="BG24" s="38"/>
      <c r="BH24" s="38"/>
      <c r="BI24" s="38"/>
      <c r="BJ24" s="38" t="str">
        <f>IFERROR(INDEX(Preisfaktoren!$B$22:$C$44,MATCH(D24,Preisfaktoren!$B$22:$B$44,0),2),"")</f>
        <v/>
      </c>
      <c r="BK24" s="38" t="str">
        <f>IFERROR(INDEX(Preisfaktoren!$B$22:$F$44,MATCH(D24,Preisfaktoren!$B$22:$B$44,0),5),"")</f>
        <v/>
      </c>
      <c r="BL24" s="38" t="str">
        <f>IFERROR(INDEX(Biegeabzug!$A$4:$H$21,MATCH($BK24,Biegeabzug!$A$4:$A$21,0),MATCH(AI24,Biegeabzug!$A$4:$H$4,1)),"")</f>
        <v/>
      </c>
      <c r="BM24" s="38" t="str">
        <f>IFERROR(INDEX(Biegeabzug!$A$4:$H$21,MATCH($BK24,Biegeabzug!$A$4:$A$21,0),MATCH(AJ24,Biegeabzug!$A$4:$H$4,1)),"")</f>
        <v/>
      </c>
      <c r="BN24" s="38" t="b">
        <f t="shared" si="18"/>
        <v>1</v>
      </c>
    </row>
    <row r="25" spans="1:66">
      <c r="A25" s="30"/>
      <c r="B25" s="30"/>
      <c r="C25" s="30"/>
      <c r="D25" s="30"/>
      <c r="E25" s="65" t="s">
        <v>43</v>
      </c>
      <c r="F25" s="48" t="str">
        <f>IF(ISBLANK(D25),"",IF(E25="ja",[2]Übersicht!$C$7,"keine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44</v>
      </c>
      <c r="W25" s="101"/>
      <c r="Y25" s="32">
        <f t="shared" si="0"/>
        <v>0</v>
      </c>
      <c r="Z25" s="32">
        <f t="shared" si="1"/>
        <v>0</v>
      </c>
      <c r="AA25" s="43" t="str">
        <f t="shared" si="14"/>
        <v/>
      </c>
      <c r="AB25" s="43" t="e" vm="18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143</v>
      </c>
      <c r="AF25" s="32" t="str">
        <f t="shared" si="5"/>
        <v/>
      </c>
      <c r="AG25" s="32">
        <f t="shared" si="6"/>
        <v>0</v>
      </c>
      <c r="AH25" s="32" t="e">
        <f t="shared" si="7"/>
        <v>#VALUE!</v>
      </c>
      <c r="AI25" s="32">
        <f t="shared" si="8"/>
        <v>0</v>
      </c>
      <c r="AJ25" s="32">
        <f t="shared" si="9"/>
        <v>0</v>
      </c>
      <c r="AK25" s="32"/>
      <c r="AL25" s="32"/>
      <c r="AM25" s="32"/>
      <c r="AN25" s="32">
        <v>4</v>
      </c>
      <c r="AO25" s="32">
        <v>2</v>
      </c>
      <c r="AP25" s="32">
        <v>0</v>
      </c>
      <c r="AQ25" s="32">
        <f t="shared" si="15"/>
        <v>0</v>
      </c>
      <c r="AR25" s="32">
        <f t="shared" si="16"/>
        <v>0</v>
      </c>
      <c r="AS25" s="32">
        <f t="shared" si="10"/>
        <v>0</v>
      </c>
      <c r="AT25" s="32">
        <f t="shared" si="11"/>
        <v>0</v>
      </c>
      <c r="AU25" s="32" t="str">
        <f t="shared" si="12"/>
        <v>keine</v>
      </c>
      <c r="AV25" s="32"/>
      <c r="AW25" s="32" t="b">
        <f t="shared" si="13"/>
        <v>0</v>
      </c>
      <c r="AX25" s="38"/>
      <c r="AY25" s="38"/>
      <c r="AZ25" s="38"/>
      <c r="BA25" s="38" t="b">
        <f t="shared" si="17"/>
        <v>1</v>
      </c>
      <c r="BB25" s="38"/>
      <c r="BC25" s="38"/>
      <c r="BD25" s="38"/>
      <c r="BE25" s="38"/>
      <c r="BF25" s="38"/>
      <c r="BG25" s="38"/>
      <c r="BH25" s="38"/>
      <c r="BI25" s="38"/>
      <c r="BJ25" s="38" t="str">
        <f>IFERROR(INDEX(Preisfaktoren!$B$22:$C$44,MATCH(D25,Preisfaktoren!$B$22:$B$44,0),2),"")</f>
        <v/>
      </c>
      <c r="BK25" s="38" t="str">
        <f>IFERROR(INDEX(Preisfaktoren!$B$22:$F$44,MATCH(D25,Preisfaktoren!$B$22:$B$44,0),5),"")</f>
        <v/>
      </c>
      <c r="BL25" s="38" t="str">
        <f>IFERROR(INDEX(Biegeabzug!$A$4:$H$21,MATCH($BK25,Biegeabzug!$A$4:$A$21,0),MATCH(AI25,Biegeabzug!$A$4:$H$4,1)),"")</f>
        <v/>
      </c>
      <c r="BM25" s="38" t="str">
        <f>IFERROR(INDEX(Biegeabzug!$A$4:$H$21,MATCH($BK25,Biegeabzug!$A$4:$A$21,0),MATCH(AJ25,Biegeabzug!$A$4:$H$4,1)),"")</f>
        <v/>
      </c>
      <c r="BN25" s="38" t="b">
        <f t="shared" si="18"/>
        <v>1</v>
      </c>
    </row>
  </sheetData>
  <sheetProtection sheet="1" objects="1" scenarios="1"/>
  <mergeCells count="3">
    <mergeCell ref="C2:D2"/>
    <mergeCell ref="A3:D3"/>
    <mergeCell ref="R4:T4"/>
  </mergeCells>
  <phoneticPr fontId="19" type="noConversion"/>
  <conditionalFormatting sqref="V6:V25">
    <cfRule type="expression" dxfId="7" priority="1">
      <formula>NOT($BN6)</formula>
    </cfRule>
  </conditionalFormatting>
  <conditionalFormatting sqref="AE6:AE25">
    <cfRule type="expression" dxfId="6" priority="2">
      <formula>AD6&lt;&gt;#REF!</formula>
    </cfRule>
  </conditionalFormatting>
  <dataValidations count="9">
    <dataValidation type="custom" allowBlank="1" showInputMessage="1" showErrorMessage="1" errorTitle="Breite B2 zu klein" error="Die Breite B2 muss grösser 40mm sein, wenn Bolzen verwendet werden sollen." sqref="I6:I25" xr:uid="{77546AFB-93EA-4F2E-A02F-7F00A4A67691}">
      <formula1>BA6</formula1>
    </dataValidation>
    <dataValidation allowBlank="1" showErrorMessage="1" errorTitle="Materialstärke zu klein" error="Für Bolzen muss das Material mindestens 2mm stark sein, sonst sieht man Abdrücke auf der Gegenseite." sqref="BN6:BN25" xr:uid="{B36AD4DF-01BC-4D8D-86ED-6610D12471BD}"/>
    <dataValidation allowBlank="1" sqref="F6:F25" xr:uid="{58521782-6E46-4C9B-83F0-3607576F7B37}"/>
    <dataValidation type="list" allowBlank="1" showInputMessage="1" showErrorMessage="1" sqref="AE6:AE25" xr:uid="{11C18110-3314-4F0F-AA8D-EAA00B057E0D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8ED8F90B-7645-45BB-9203-1F7550C47B77}">
      <formula1>"Ja,Nein"</formula1>
    </dataValidation>
    <dataValidation type="list" allowBlank="1" showInputMessage="1" showErrorMessage="1" sqref="D6:D25" xr:uid="{DC69A9A7-AE7F-41BA-A71B-BA45AA612D07}">
      <formula1>MaterialArten</formula1>
    </dataValidation>
    <dataValidation type="custom" allowBlank="1" showInputMessage="1" showErrorMessage="1" errorTitle="Winkel W01 weicht ab" error="Der Winkel W01 muss 90 bis 180° betragen." sqref="M6:M25" xr:uid="{C0A7612C-012F-4609-BA8F-FEAA3CC8165B}">
      <formula1>BE6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17819A04-CCC7-4354-9B85-451791EDC252}"/>
    <dataValidation type="list" allowBlank="1" sqref="E6:E25" xr:uid="{BB76D852-8D0D-4DA3-9DD7-05620AC77618}">
      <formula1>"ja,nein"</formula1>
    </dataValidation>
  </dataValidations>
  <hyperlinks>
    <hyperlink ref="F1" location="'Sélection du type'!A1" display="zurück zu Typenauswahl" xr:uid="{E83AB31C-4F1E-420F-B15E-248AF9EC6736}"/>
  </hyperlinks>
  <pageMargins left="0.7" right="0.7" top="0.78740157499999996" bottom="0.78740157499999996" header="0.3" footer="0.3"/>
  <pageSetup paperSize="9" scale="7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2F035-75FA-4457-AED4-06C9C42DA0A9}">
  <dimension ref="A1:BN25"/>
  <sheetViews>
    <sheetView workbookViewId="0">
      <selection activeCell="A6" sqref="A6"/>
    </sheetView>
  </sheetViews>
  <sheetFormatPr baseColWidth="10" defaultColWidth="11.3828125" defaultRowHeight="12.45" outlineLevelCol="1"/>
  <cols>
    <col min="1" max="1" width="8.3046875" customWidth="1"/>
    <col min="2" max="2" width="6" bestFit="1" customWidth="1"/>
    <col min="3" max="3" width="22.53515625" customWidth="1"/>
    <col min="4" max="4" width="26.53515625" bestFit="1" customWidth="1"/>
    <col min="5" max="5" width="20.15234375" bestFit="1" customWidth="1"/>
    <col min="6" max="6" width="21.69140625" bestFit="1" customWidth="1"/>
    <col min="11" max="13" width="11.3828125" hidden="1" customWidth="1"/>
    <col min="18" max="20" width="11.3828125" customWidth="1"/>
    <col min="21" max="22" width="11.3828125" hidden="1" customWidth="1"/>
    <col min="23" max="23" width="31.3828125" customWidth="1"/>
    <col min="25" max="62" width="11.3828125" hidden="1" customWidth="1" outlineLevel="1"/>
    <col min="63" max="63" width="14.3046875" hidden="1" customWidth="1" outlineLevel="1"/>
    <col min="64" max="64" width="11.84375" hidden="1" customWidth="1" outlineLevel="1"/>
    <col min="65" max="65" width="11.3828125" hidden="1" customWidth="1" outlineLevel="1"/>
    <col min="66" max="66" width="11.3828125" collapsed="1"/>
  </cols>
  <sheetData>
    <row r="1" spans="1:65" ht="15.45">
      <c r="A1" s="31" t="s">
        <v>86</v>
      </c>
      <c r="B1" s="31"/>
      <c r="C1" s="31"/>
      <c r="D1" s="31"/>
      <c r="F1" s="47" t="s">
        <v>29</v>
      </c>
      <c r="W1" s="31"/>
    </row>
    <row r="2" spans="1:65" ht="119.25" customHeight="1">
      <c r="A2" s="34" t="s">
        <v>30</v>
      </c>
      <c r="C2" s="157" t="s">
        <v>87</v>
      </c>
      <c r="D2" s="157"/>
      <c r="F2" s="57"/>
      <c r="G2" s="163" t="str">
        <f>Bilder!A24</f>
        <v>U-Blech seitlich Nr.1</v>
      </c>
      <c r="H2" s="163"/>
      <c r="I2" s="163" t="str">
        <f>Bilder!A25</f>
        <v>U-Blech seitlich Nr.2</v>
      </c>
      <c r="J2" s="163"/>
      <c r="N2" s="163" t="str">
        <f>Bilder!A26</f>
        <v>U-Blech seitlich Nr.3</v>
      </c>
      <c r="O2" s="163"/>
      <c r="P2" s="163" t="str">
        <f>Bilder!A27</f>
        <v>U-Blech seitlich Nr.4</v>
      </c>
      <c r="Q2" s="163"/>
      <c r="W2" s="102"/>
    </row>
    <row r="3" spans="1:65" ht="211.5" customHeight="1">
      <c r="A3" s="160" t="e" vm="44">
        <f>INDEX(Bilder,MATCH(A1,Blechbezeichnung,0),3)</f>
        <v>#VALUE!</v>
      </c>
      <c r="B3" s="160"/>
      <c r="C3" s="160"/>
      <c r="D3" s="160"/>
      <c r="F3" s="49" t="e" vm="19">
        <f>INDEX(Bilder,MATCH(A1,Blechbezeichnung,0),2)</f>
        <v>#VALUE!</v>
      </c>
      <c r="G3" s="162" t="e" vm="39">
        <f>INDEX(Bilder,MATCH(G2,Blechbezeichnung,0),2)</f>
        <v>#VALUE!</v>
      </c>
      <c r="H3" s="162"/>
      <c r="I3" s="162" t="e" vm="40">
        <f>INDEX(Bilder,MATCH(I2,Blechbezeichnung,0),2)</f>
        <v>#VALUE!</v>
      </c>
      <c r="J3" s="162"/>
      <c r="K3" s="103"/>
      <c r="L3" s="103"/>
      <c r="M3" s="103"/>
      <c r="N3" s="162" t="e" vm="41">
        <f>INDEX(Bilder,MATCH(N2,Blechbezeichnung,0),2)</f>
        <v>#VALUE!</v>
      </c>
      <c r="O3" s="162"/>
      <c r="P3" s="162" t="e" vm="42">
        <f>INDEX(Bilder,MATCH(P2,Blechbezeichnung,0),2)</f>
        <v>#VALUE!</v>
      </c>
      <c r="Q3" s="162"/>
      <c r="R3" s="71"/>
      <c r="S3" s="71"/>
      <c r="T3" s="71"/>
      <c r="U3" s="71"/>
    </row>
    <row r="4" spans="1:65" ht="19.5" customHeight="1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159" t="s">
        <v>32</v>
      </c>
      <c r="S4" s="159"/>
      <c r="T4" s="159"/>
      <c r="U4" s="71"/>
    </row>
    <row r="5" spans="1:65" ht="49.75">
      <c r="A5" s="37" t="s">
        <v>13</v>
      </c>
      <c r="B5" s="38" t="s">
        <v>14</v>
      </c>
      <c r="C5" s="38" t="s">
        <v>33</v>
      </c>
      <c r="D5" s="38" t="s">
        <v>18</v>
      </c>
      <c r="E5" s="38" t="s">
        <v>34</v>
      </c>
      <c r="F5" s="38" t="s">
        <v>35</v>
      </c>
      <c r="G5" s="38" t="s">
        <v>36</v>
      </c>
      <c r="H5" s="38" t="s">
        <v>55</v>
      </c>
      <c r="I5" s="38" t="s">
        <v>56</v>
      </c>
      <c r="J5" s="38" t="s">
        <v>60</v>
      </c>
      <c r="K5" s="38" t="s">
        <v>97</v>
      </c>
      <c r="L5" s="38" t="s">
        <v>98</v>
      </c>
      <c r="M5" s="38" t="s">
        <v>115</v>
      </c>
      <c r="N5" s="38" t="s">
        <v>81</v>
      </c>
      <c r="O5" s="38" t="s">
        <v>82</v>
      </c>
      <c r="P5" s="38" t="s">
        <v>83</v>
      </c>
      <c r="Q5" s="38" t="s">
        <v>84</v>
      </c>
      <c r="R5" s="37" t="s">
        <v>50</v>
      </c>
      <c r="S5" s="37" t="s">
        <v>51</v>
      </c>
      <c r="T5" s="37" t="s">
        <v>52</v>
      </c>
      <c r="U5" s="37" t="s">
        <v>103</v>
      </c>
      <c r="V5" s="37" t="s">
        <v>161</v>
      </c>
      <c r="W5" s="37" t="s">
        <v>42</v>
      </c>
      <c r="X5" s="29"/>
      <c r="Y5" s="37" t="s">
        <v>105</v>
      </c>
      <c r="Z5" s="37" t="s">
        <v>106</v>
      </c>
      <c r="AA5" s="37" t="s">
        <v>107</v>
      </c>
      <c r="AB5" s="37" t="s">
        <v>108</v>
      </c>
      <c r="AC5" s="37" t="s">
        <v>109</v>
      </c>
      <c r="AD5" s="37" t="s">
        <v>110</v>
      </c>
      <c r="AE5" s="37" t="s">
        <v>111</v>
      </c>
      <c r="AF5" s="37" t="s">
        <v>112</v>
      </c>
      <c r="AG5" s="37" t="s">
        <v>113</v>
      </c>
      <c r="AH5" s="37" t="s">
        <v>114</v>
      </c>
      <c r="AI5" s="37" t="s">
        <v>115</v>
      </c>
      <c r="AJ5" s="37" t="s">
        <v>99</v>
      </c>
      <c r="AK5" s="37" t="s">
        <v>100</v>
      </c>
      <c r="AL5" s="37" t="s">
        <v>101</v>
      </c>
      <c r="AM5" s="37" t="s">
        <v>102</v>
      </c>
      <c r="AN5" s="37" t="s">
        <v>116</v>
      </c>
      <c r="AO5" s="37" t="s">
        <v>117</v>
      </c>
      <c r="AP5" s="37" t="s">
        <v>118</v>
      </c>
      <c r="AQ5" s="37" t="s">
        <v>119</v>
      </c>
      <c r="AR5" s="37" t="s">
        <v>120</v>
      </c>
      <c r="AS5" s="37" t="s">
        <v>121</v>
      </c>
      <c r="AT5" s="37" t="s">
        <v>122</v>
      </c>
      <c r="AU5" s="37" t="s">
        <v>123</v>
      </c>
      <c r="AV5" s="37" t="s">
        <v>103</v>
      </c>
      <c r="AW5" s="37" t="s">
        <v>124</v>
      </c>
      <c r="AX5" s="37" t="s">
        <v>125</v>
      </c>
      <c r="AY5" s="37" t="s">
        <v>126</v>
      </c>
      <c r="AZ5" s="37" t="s">
        <v>144</v>
      </c>
      <c r="BA5" s="37" t="s">
        <v>145</v>
      </c>
      <c r="BB5" s="37" t="s">
        <v>146</v>
      </c>
      <c r="BC5" s="37" t="s">
        <v>130</v>
      </c>
      <c r="BD5" s="37" t="s">
        <v>131</v>
      </c>
      <c r="BE5" s="37" t="s">
        <v>162</v>
      </c>
      <c r="BF5" s="37" t="s">
        <v>133</v>
      </c>
      <c r="BG5" s="37" t="s">
        <v>134</v>
      </c>
      <c r="BH5" s="37" t="s">
        <v>135</v>
      </c>
      <c r="BI5" s="37" t="s">
        <v>136</v>
      </c>
      <c r="BJ5" s="37" t="s">
        <v>137</v>
      </c>
      <c r="BK5" s="37" t="s">
        <v>138</v>
      </c>
      <c r="BL5" s="37" t="s">
        <v>157</v>
      </c>
      <c r="BM5" s="37" t="s">
        <v>141</v>
      </c>
    </row>
    <row r="6" spans="1:65">
      <c r="A6" s="30"/>
      <c r="B6" s="30"/>
      <c r="C6" s="30"/>
      <c r="D6" s="30"/>
      <c r="E6" s="65" t="s">
        <v>43</v>
      </c>
      <c r="F6" s="48" t="str">
        <f>IF(ISBLANK(D6),"",IF(E6="ja",[2]Übersicht!$C$7,"keine Oberflächenveredelung"))</f>
        <v/>
      </c>
      <c r="G6" s="30"/>
      <c r="H6" s="30"/>
      <c r="I6" s="30"/>
      <c r="J6" s="30"/>
      <c r="K6" s="30"/>
      <c r="L6" s="30"/>
      <c r="M6" s="30"/>
      <c r="N6" s="30">
        <v>0</v>
      </c>
      <c r="O6" s="30">
        <v>0</v>
      </c>
      <c r="P6" s="30">
        <v>0</v>
      </c>
      <c r="Q6" s="30">
        <v>0</v>
      </c>
      <c r="R6" s="30"/>
      <c r="S6" s="30"/>
      <c r="T6" s="30"/>
      <c r="U6" s="30"/>
      <c r="V6" s="65" t="s">
        <v>142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>IF(B6&gt;0,$A$1,"")</f>
        <v/>
      </c>
      <c r="AB6" s="43" t="e" vm="19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143</v>
      </c>
      <c r="AF6" s="32" t="str">
        <f t="shared" ref="AF6:AF25" si="5">F6</f>
        <v/>
      </c>
      <c r="AG6" s="32">
        <f t="shared" ref="AG6:AG25" si="6">G6</f>
        <v>0</v>
      </c>
      <c r="AH6" s="32" t="e">
        <f>H6*2+I6+J6*2-4*BL6</f>
        <v>#VALUE!</v>
      </c>
      <c r="AI6" s="32">
        <v>90</v>
      </c>
      <c r="AJ6" s="32">
        <f>N6</f>
        <v>0</v>
      </c>
      <c r="AK6" s="32">
        <f>O6</f>
        <v>0</v>
      </c>
      <c r="AL6" s="32">
        <f>P6</f>
        <v>0</v>
      </c>
      <c r="AM6" s="32">
        <f>Q6</f>
        <v>0</v>
      </c>
      <c r="AN6" s="32">
        <v>4</v>
      </c>
      <c r="AO6" s="32">
        <v>4</v>
      </c>
      <c r="AP6" s="32">
        <v>0</v>
      </c>
      <c r="AQ6" s="32">
        <f>IF(V6="Ja",IF(G6&lt;2000,2,ROUNDUP((G6-2*G6/4)/900+1,0)),0)</f>
        <v>0</v>
      </c>
      <c r="AR6" s="32">
        <f t="shared" ref="AR6:AR25" si="7">IF(V6="Nein",2*ROUNDUP(1+(G6-Q6-2*100)/400,0),0)+T6</f>
        <v>2</v>
      </c>
      <c r="AS6" s="32">
        <f t="shared" ref="AS6:AS25" si="8">IF(N6&gt;0,2,0)+R6</f>
        <v>0</v>
      </c>
      <c r="AT6" s="32">
        <f t="shared" ref="AT6:AT25" si="9">IF(O6&gt;0,2,0)+S6</f>
        <v>0</v>
      </c>
      <c r="AU6" s="32" t="str">
        <f t="shared" ref="AU6:AU25" si="10">IF(ISBLANK(W6),"keine",W6)</f>
        <v>keine</v>
      </c>
      <c r="AV6" s="32"/>
      <c r="AW6" s="32" t="b">
        <f>IF(AND(COUNTBLANK(A6:G6)=0,COUNTBLANK(H6:J6)=0,COUNTBLANK(N6:Q6)=0),TRUE(),FALSE())</f>
        <v>0</v>
      </c>
      <c r="AX6" s="38"/>
      <c r="AY6" s="38"/>
      <c r="AZ6" s="38"/>
      <c r="BA6" s="38" t="b">
        <f>IF(I6&gt;=(2*J6+46),TRUE(),FALSE())</f>
        <v>0</v>
      </c>
      <c r="BB6" s="38" t="b">
        <f>IF((I6-2*J6)&gt;=46,TRUE(),FALSE())</f>
        <v>0</v>
      </c>
      <c r="BC6" s="38"/>
      <c r="BD6" s="38"/>
      <c r="BE6" s="38"/>
      <c r="BF6" s="38"/>
      <c r="BG6" s="38"/>
      <c r="BH6" s="38"/>
      <c r="BI6" s="38"/>
      <c r="BJ6" s="38" t="str">
        <f>IFERROR(INDEX(Preisfaktoren!$B$22:$C$44,MATCH(D6,Preisfaktoren!$B$22:$B$44,0),2),"")</f>
        <v/>
      </c>
      <c r="BK6" s="38" t="str">
        <f>IFERROR(INDEX(Preisfaktoren!$B$22:$F$44,MATCH(D6,Preisfaktoren!$B$22:$B$44,0),5),"")</f>
        <v/>
      </c>
      <c r="BL6" s="38" t="str">
        <f>IFERROR(INDEX(Biegeabzug!$A$4:$H$21,MATCH($BK6,Biegeabzug!$A$4:$A$21,0),MATCH(90,Biegeabzug!$A$4:$H$4,1)),"")</f>
        <v/>
      </c>
      <c r="BM6" s="38" t="str">
        <f>IF(V6="Nein","",IF(AND(V6="Ja",BJ6&lt;2),FALSE(),TRUE()))</f>
        <v/>
      </c>
    </row>
    <row r="7" spans="1:65">
      <c r="A7" s="30"/>
      <c r="B7" s="30"/>
      <c r="C7" s="30"/>
      <c r="D7" s="30"/>
      <c r="E7" s="65" t="s">
        <v>43</v>
      </c>
      <c r="F7" s="48" t="str">
        <f>IF(ISBLANK(D7),"",IF(E7="ja",[2]Übersicht!$C$7,"keine Oberflächenveredelung"))</f>
        <v/>
      </c>
      <c r="G7" s="30"/>
      <c r="H7" s="30"/>
      <c r="I7" s="30"/>
      <c r="J7" s="30"/>
      <c r="K7" s="30"/>
      <c r="L7" s="30"/>
      <c r="M7" s="30"/>
      <c r="N7" s="30">
        <v>0</v>
      </c>
      <c r="O7" s="30">
        <v>0</v>
      </c>
      <c r="P7" s="30">
        <v>0</v>
      </c>
      <c r="Q7" s="30">
        <v>0</v>
      </c>
      <c r="R7" s="30"/>
      <c r="S7" s="30"/>
      <c r="T7" s="30"/>
      <c r="U7" s="30"/>
      <c r="V7" s="65" t="s">
        <v>142</v>
      </c>
      <c r="W7" s="101"/>
      <c r="Y7" s="32">
        <f t="shared" si="0"/>
        <v>0</v>
      </c>
      <c r="Z7" s="32">
        <f t="shared" si="1"/>
        <v>0</v>
      </c>
      <c r="AA7" s="43" t="str">
        <f t="shared" ref="AA7:AA25" si="11">IF(B7&gt;0,$A$1,"")</f>
        <v/>
      </c>
      <c r="AB7" s="43" t="e" vm="19">
        <f t="shared" si="2"/>
        <v>#VALUE!</v>
      </c>
      <c r="AC7" s="32">
        <f t="shared" si="3"/>
        <v>0</v>
      </c>
      <c r="AD7" s="32">
        <f t="shared" si="4"/>
        <v>0</v>
      </c>
      <c r="AE7" s="33" t="s">
        <v>143</v>
      </c>
      <c r="AF7" s="32" t="str">
        <f t="shared" si="5"/>
        <v/>
      </c>
      <c r="AG7" s="32">
        <f t="shared" si="6"/>
        <v>0</v>
      </c>
      <c r="AH7" s="32" t="e">
        <f t="shared" ref="AH7:AH25" si="12">H7*2+I7+J7*2-4*BL7</f>
        <v>#VALUE!</v>
      </c>
      <c r="AI7" s="32">
        <v>90</v>
      </c>
      <c r="AJ7" s="32">
        <f t="shared" ref="AJ7:AJ25" si="13">N7</f>
        <v>0</v>
      </c>
      <c r="AK7" s="32">
        <f t="shared" ref="AK7:AK25" si="14">O7</f>
        <v>0</v>
      </c>
      <c r="AL7" s="32">
        <f t="shared" ref="AL7:AL25" si="15">P7</f>
        <v>0</v>
      </c>
      <c r="AM7" s="32">
        <f t="shared" ref="AM7:AM25" si="16">Q7</f>
        <v>0</v>
      </c>
      <c r="AN7" s="32">
        <v>4</v>
      </c>
      <c r="AO7" s="32">
        <v>4</v>
      </c>
      <c r="AP7" s="32">
        <v>0</v>
      </c>
      <c r="AQ7" s="32">
        <f t="shared" ref="AQ7:AQ25" si="17">IF(V7="Ja",IF(G7&lt;2000,2,ROUNDUP((G7-2*G7/4)/900+1,0)),0)</f>
        <v>0</v>
      </c>
      <c r="AR7" s="32">
        <f t="shared" si="7"/>
        <v>2</v>
      </c>
      <c r="AS7" s="32">
        <f t="shared" si="8"/>
        <v>0</v>
      </c>
      <c r="AT7" s="32">
        <f t="shared" si="9"/>
        <v>0</v>
      </c>
      <c r="AU7" s="32" t="str">
        <f t="shared" si="10"/>
        <v>keine</v>
      </c>
      <c r="AV7" s="32"/>
      <c r="AW7" s="32" t="b">
        <f t="shared" ref="AW7:AW25" si="18">IF(AND(COUNTBLANK(A7:G7)=0,COUNTBLANK(H7:J7)=0,COUNTBLANK(N7:Q7)=0),TRUE(),FALSE())</f>
        <v>0</v>
      </c>
      <c r="AX7" s="38"/>
      <c r="AY7" s="38"/>
      <c r="AZ7" s="38"/>
      <c r="BA7" s="38" t="b">
        <f t="shared" ref="BA7:BA25" si="19">IF(I7&gt;=(2*J7+46),TRUE(),FALSE())</f>
        <v>0</v>
      </c>
      <c r="BB7" s="38" t="b">
        <f t="shared" ref="BB7:BB25" si="20">IF((I7-2*J7)&gt;=46,TRUE(),FALSE())</f>
        <v>0</v>
      </c>
      <c r="BC7" s="38"/>
      <c r="BD7" s="38"/>
      <c r="BE7" s="38" t="str">
        <f t="shared" ref="BE7:BE25" si="21">IF(ISBLANK(M7),"",IF(OR(M7&lt;90,M7&gt;180),FALSE(),TRUE()))</f>
        <v/>
      </c>
      <c r="BF7" s="38"/>
      <c r="BG7" s="38"/>
      <c r="BH7" s="38"/>
      <c r="BI7" s="38"/>
      <c r="BJ7" s="38" t="str">
        <f>IFERROR(INDEX(Preisfaktoren!$B$22:$C$44,MATCH(D7,Preisfaktoren!$B$22:$B$44,0),2),"")</f>
        <v/>
      </c>
      <c r="BK7" s="38" t="str">
        <f>IFERROR(INDEX(Preisfaktoren!$B$22:$F$44,MATCH(D7,Preisfaktoren!$B$22:$B$44,0),5),"")</f>
        <v/>
      </c>
      <c r="BL7" s="38" t="str">
        <f>IFERROR(INDEX(Biegeabzug!$A$4:$H$21,MATCH($BK7,Biegeabzug!$A$4:$A$21,0),MATCH(90,Biegeabzug!$A$4:$H$4,1)),"")</f>
        <v/>
      </c>
      <c r="BM7" s="38" t="str">
        <f t="shared" ref="BM7:BM25" si="22">IF(V7="Nein","",IF(AND(V7="Ja",BJ7&lt;2),FALSE(),TRUE()))</f>
        <v/>
      </c>
    </row>
    <row r="8" spans="1:65">
      <c r="A8" s="30"/>
      <c r="B8" s="30"/>
      <c r="C8" s="30"/>
      <c r="D8" s="30"/>
      <c r="E8" s="65" t="s">
        <v>43</v>
      </c>
      <c r="F8" s="48" t="str">
        <f>IF(ISBLANK(D8),"",IF(E8="ja",[2]Übersicht!$C$7,"keine Oberflächenveredelung"))</f>
        <v/>
      </c>
      <c r="G8" s="30"/>
      <c r="H8" s="30"/>
      <c r="I8" s="30"/>
      <c r="J8" s="30"/>
      <c r="K8" s="30"/>
      <c r="L8" s="30"/>
      <c r="M8" s="30"/>
      <c r="N8" s="30">
        <v>0</v>
      </c>
      <c r="O8" s="30">
        <v>0</v>
      </c>
      <c r="P8" s="30">
        <v>0</v>
      </c>
      <c r="Q8" s="30">
        <v>0</v>
      </c>
      <c r="R8" s="30"/>
      <c r="S8" s="30"/>
      <c r="T8" s="30"/>
      <c r="U8" s="30"/>
      <c r="V8" s="65" t="s">
        <v>142</v>
      </c>
      <c r="W8" s="101"/>
      <c r="Y8" s="32">
        <f t="shared" si="0"/>
        <v>0</v>
      </c>
      <c r="Z8" s="32">
        <f t="shared" si="1"/>
        <v>0</v>
      </c>
      <c r="AA8" s="43" t="str">
        <f t="shared" si="11"/>
        <v/>
      </c>
      <c r="AB8" s="43" t="e" vm="19">
        <f t="shared" si="2"/>
        <v>#VALUE!</v>
      </c>
      <c r="AC8" s="32">
        <f t="shared" si="3"/>
        <v>0</v>
      </c>
      <c r="AD8" s="32">
        <f t="shared" si="4"/>
        <v>0</v>
      </c>
      <c r="AE8" s="33" t="s">
        <v>143</v>
      </c>
      <c r="AF8" s="32" t="str">
        <f t="shared" si="5"/>
        <v/>
      </c>
      <c r="AG8" s="32">
        <f t="shared" si="6"/>
        <v>0</v>
      </c>
      <c r="AH8" s="32" t="e">
        <f t="shared" si="12"/>
        <v>#VALUE!</v>
      </c>
      <c r="AI8" s="32">
        <v>90</v>
      </c>
      <c r="AJ8" s="32">
        <f t="shared" si="13"/>
        <v>0</v>
      </c>
      <c r="AK8" s="32">
        <f t="shared" si="14"/>
        <v>0</v>
      </c>
      <c r="AL8" s="32">
        <f t="shared" si="15"/>
        <v>0</v>
      </c>
      <c r="AM8" s="32">
        <f t="shared" si="16"/>
        <v>0</v>
      </c>
      <c r="AN8" s="32">
        <v>4</v>
      </c>
      <c r="AO8" s="32">
        <v>4</v>
      </c>
      <c r="AP8" s="32">
        <v>0</v>
      </c>
      <c r="AQ8" s="32">
        <f t="shared" si="17"/>
        <v>0</v>
      </c>
      <c r="AR8" s="32">
        <f t="shared" si="7"/>
        <v>2</v>
      </c>
      <c r="AS8" s="32">
        <f t="shared" si="8"/>
        <v>0</v>
      </c>
      <c r="AT8" s="32">
        <f t="shared" si="9"/>
        <v>0</v>
      </c>
      <c r="AU8" s="32" t="str">
        <f t="shared" si="10"/>
        <v>keine</v>
      </c>
      <c r="AV8" s="32"/>
      <c r="AW8" s="32" t="b">
        <f t="shared" si="18"/>
        <v>0</v>
      </c>
      <c r="AX8" s="38"/>
      <c r="AY8" s="38"/>
      <c r="AZ8" s="38"/>
      <c r="BA8" s="38" t="b">
        <f t="shared" si="19"/>
        <v>0</v>
      </c>
      <c r="BB8" s="38" t="b">
        <f t="shared" si="20"/>
        <v>0</v>
      </c>
      <c r="BC8" s="38"/>
      <c r="BD8" s="38"/>
      <c r="BE8" s="38" t="str">
        <f t="shared" si="21"/>
        <v/>
      </c>
      <c r="BF8" s="38"/>
      <c r="BG8" s="38"/>
      <c r="BH8" s="38"/>
      <c r="BI8" s="38"/>
      <c r="BJ8" s="38" t="str">
        <f>IFERROR(INDEX(Preisfaktoren!$B$22:$C$44,MATCH(D8,Preisfaktoren!$B$22:$B$44,0),2),"")</f>
        <v/>
      </c>
      <c r="BK8" s="38" t="str">
        <f>IFERROR(INDEX(Preisfaktoren!$B$22:$F$44,MATCH(D8,Preisfaktoren!$B$22:$B$44,0),5),"")</f>
        <v/>
      </c>
      <c r="BL8" s="38" t="str">
        <f>IFERROR(INDEX(Biegeabzug!$A$4:$H$21,MATCH($BK8,Biegeabzug!$A$4:$A$21,0),MATCH(90,Biegeabzug!$A$4:$H$4,1)),"")</f>
        <v/>
      </c>
      <c r="BM8" s="38" t="str">
        <f t="shared" si="22"/>
        <v/>
      </c>
    </row>
    <row r="9" spans="1:65">
      <c r="A9" s="30"/>
      <c r="B9" s="30"/>
      <c r="C9" s="30"/>
      <c r="D9" s="30"/>
      <c r="E9" s="65" t="s">
        <v>43</v>
      </c>
      <c r="F9" s="48" t="str">
        <f>IF(ISBLANK(D9),"",IF(E9="ja",[2]Übersicht!$C$7,"keine Oberflächenveredelung"))</f>
        <v/>
      </c>
      <c r="G9" s="30"/>
      <c r="H9" s="30"/>
      <c r="I9" s="30"/>
      <c r="J9" s="30"/>
      <c r="K9" s="30"/>
      <c r="L9" s="30"/>
      <c r="M9" s="30"/>
      <c r="N9" s="30">
        <v>0</v>
      </c>
      <c r="O9" s="30">
        <v>0</v>
      </c>
      <c r="P9" s="30">
        <v>0</v>
      </c>
      <c r="Q9" s="30">
        <v>0</v>
      </c>
      <c r="R9" s="30"/>
      <c r="S9" s="30"/>
      <c r="T9" s="30"/>
      <c r="U9" s="30"/>
      <c r="V9" s="65" t="s">
        <v>142</v>
      </c>
      <c r="W9" s="101"/>
      <c r="Y9" s="32">
        <f t="shared" si="0"/>
        <v>0</v>
      </c>
      <c r="Z9" s="32">
        <f t="shared" si="1"/>
        <v>0</v>
      </c>
      <c r="AA9" s="43" t="str">
        <f t="shared" si="11"/>
        <v/>
      </c>
      <c r="AB9" s="43" t="e" vm="19">
        <f t="shared" si="2"/>
        <v>#VALUE!</v>
      </c>
      <c r="AC9" s="32">
        <f t="shared" si="3"/>
        <v>0</v>
      </c>
      <c r="AD9" s="32">
        <f t="shared" si="4"/>
        <v>0</v>
      </c>
      <c r="AE9" s="33" t="s">
        <v>143</v>
      </c>
      <c r="AF9" s="32" t="str">
        <f t="shared" si="5"/>
        <v/>
      </c>
      <c r="AG9" s="32">
        <f t="shared" si="6"/>
        <v>0</v>
      </c>
      <c r="AH9" s="32" t="e">
        <f t="shared" si="12"/>
        <v>#VALUE!</v>
      </c>
      <c r="AI9" s="32">
        <v>90</v>
      </c>
      <c r="AJ9" s="32">
        <f t="shared" si="13"/>
        <v>0</v>
      </c>
      <c r="AK9" s="32">
        <f t="shared" si="14"/>
        <v>0</v>
      </c>
      <c r="AL9" s="32">
        <f t="shared" si="15"/>
        <v>0</v>
      </c>
      <c r="AM9" s="32">
        <f t="shared" si="16"/>
        <v>0</v>
      </c>
      <c r="AN9" s="32">
        <v>4</v>
      </c>
      <c r="AO9" s="32">
        <v>4</v>
      </c>
      <c r="AP9" s="32">
        <v>0</v>
      </c>
      <c r="AQ9" s="32">
        <f t="shared" si="17"/>
        <v>0</v>
      </c>
      <c r="AR9" s="32">
        <f t="shared" si="7"/>
        <v>2</v>
      </c>
      <c r="AS9" s="32">
        <f t="shared" si="8"/>
        <v>0</v>
      </c>
      <c r="AT9" s="32">
        <f t="shared" si="9"/>
        <v>0</v>
      </c>
      <c r="AU9" s="32" t="str">
        <f t="shared" si="10"/>
        <v>keine</v>
      </c>
      <c r="AV9" s="32"/>
      <c r="AW9" s="32" t="b">
        <f t="shared" si="18"/>
        <v>0</v>
      </c>
      <c r="AX9" s="38"/>
      <c r="AY9" s="38"/>
      <c r="AZ9" s="38"/>
      <c r="BA9" s="38" t="b">
        <f t="shared" si="19"/>
        <v>0</v>
      </c>
      <c r="BB9" s="38" t="b">
        <f t="shared" si="20"/>
        <v>0</v>
      </c>
      <c r="BC9" s="38"/>
      <c r="BD9" s="38"/>
      <c r="BE9" s="38" t="str">
        <f t="shared" si="21"/>
        <v/>
      </c>
      <c r="BF9" s="38"/>
      <c r="BG9" s="38"/>
      <c r="BH9" s="38"/>
      <c r="BI9" s="38"/>
      <c r="BJ9" s="38" t="str">
        <f>IFERROR(INDEX(Preisfaktoren!$B$22:$C$44,MATCH(D9,Preisfaktoren!$B$22:$B$44,0),2),"")</f>
        <v/>
      </c>
      <c r="BK9" s="38" t="str">
        <f>IFERROR(INDEX(Preisfaktoren!$B$22:$F$44,MATCH(D9,Preisfaktoren!$B$22:$B$44,0),5),"")</f>
        <v/>
      </c>
      <c r="BL9" s="38" t="str">
        <f>IFERROR(INDEX(Biegeabzug!$A$4:$H$21,MATCH($BK9,Biegeabzug!$A$4:$A$21,0),MATCH(90,Biegeabzug!$A$4:$H$4,1)),"")</f>
        <v/>
      </c>
      <c r="BM9" s="38" t="str">
        <f t="shared" si="22"/>
        <v/>
      </c>
    </row>
    <row r="10" spans="1:65">
      <c r="A10" s="30"/>
      <c r="B10" s="30"/>
      <c r="C10" s="30"/>
      <c r="D10" s="30"/>
      <c r="E10" s="65" t="s">
        <v>43</v>
      </c>
      <c r="F10" s="48" t="str">
        <f>IF(ISBLANK(D10),"",IF(E10="ja",[2]Übersicht!$C$7,"keine Oberflächenveredelung"))</f>
        <v/>
      </c>
      <c r="G10" s="30"/>
      <c r="H10" s="30"/>
      <c r="I10" s="30"/>
      <c r="J10" s="30"/>
      <c r="K10" s="30"/>
      <c r="L10" s="30"/>
      <c r="M10" s="30"/>
      <c r="N10" s="30">
        <v>0</v>
      </c>
      <c r="O10" s="30">
        <v>0</v>
      </c>
      <c r="P10" s="30">
        <v>0</v>
      </c>
      <c r="Q10" s="30">
        <v>0</v>
      </c>
      <c r="R10" s="30"/>
      <c r="S10" s="30"/>
      <c r="T10" s="30"/>
      <c r="U10" s="30"/>
      <c r="V10" s="65" t="s">
        <v>142</v>
      </c>
      <c r="W10" s="101"/>
      <c r="Y10" s="32">
        <f t="shared" si="0"/>
        <v>0</v>
      </c>
      <c r="Z10" s="32">
        <f t="shared" si="1"/>
        <v>0</v>
      </c>
      <c r="AA10" s="43" t="str">
        <f t="shared" si="11"/>
        <v/>
      </c>
      <c r="AB10" s="43" t="e" vm="19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143</v>
      </c>
      <c r="AF10" s="32" t="str">
        <f t="shared" si="5"/>
        <v/>
      </c>
      <c r="AG10" s="32">
        <f t="shared" si="6"/>
        <v>0</v>
      </c>
      <c r="AH10" s="32" t="e">
        <f t="shared" si="12"/>
        <v>#VALUE!</v>
      </c>
      <c r="AI10" s="32">
        <v>90</v>
      </c>
      <c r="AJ10" s="32">
        <f t="shared" si="13"/>
        <v>0</v>
      </c>
      <c r="AK10" s="32">
        <f t="shared" si="14"/>
        <v>0</v>
      </c>
      <c r="AL10" s="32">
        <f t="shared" si="15"/>
        <v>0</v>
      </c>
      <c r="AM10" s="32">
        <f t="shared" si="16"/>
        <v>0</v>
      </c>
      <c r="AN10" s="32">
        <v>4</v>
      </c>
      <c r="AO10" s="32">
        <v>4</v>
      </c>
      <c r="AP10" s="32">
        <v>0</v>
      </c>
      <c r="AQ10" s="32">
        <f t="shared" si="17"/>
        <v>0</v>
      </c>
      <c r="AR10" s="32">
        <f t="shared" si="7"/>
        <v>2</v>
      </c>
      <c r="AS10" s="32">
        <f t="shared" si="8"/>
        <v>0</v>
      </c>
      <c r="AT10" s="32">
        <f t="shared" si="9"/>
        <v>0</v>
      </c>
      <c r="AU10" s="32" t="str">
        <f t="shared" si="10"/>
        <v>keine</v>
      </c>
      <c r="AV10" s="32"/>
      <c r="AW10" s="32" t="b">
        <f t="shared" si="18"/>
        <v>0</v>
      </c>
      <c r="AX10" s="38"/>
      <c r="AY10" s="38"/>
      <c r="AZ10" s="38"/>
      <c r="BA10" s="38" t="b">
        <f t="shared" si="19"/>
        <v>0</v>
      </c>
      <c r="BB10" s="38" t="b">
        <f t="shared" si="20"/>
        <v>0</v>
      </c>
      <c r="BC10" s="38"/>
      <c r="BD10" s="38"/>
      <c r="BE10" s="38" t="str">
        <f t="shared" si="21"/>
        <v/>
      </c>
      <c r="BF10" s="38"/>
      <c r="BG10" s="38"/>
      <c r="BH10" s="38"/>
      <c r="BI10" s="38"/>
      <c r="BJ10" s="38" t="str">
        <f>IFERROR(INDEX(Preisfaktoren!$B$22:$C$44,MATCH(D10,Preisfaktoren!$B$22:$B$44,0),2),"")</f>
        <v/>
      </c>
      <c r="BK10" s="38" t="str">
        <f>IFERROR(INDEX(Preisfaktoren!$B$22:$F$44,MATCH(D10,Preisfaktoren!$B$22:$B$44,0),5),"")</f>
        <v/>
      </c>
      <c r="BL10" s="38" t="str">
        <f>IFERROR(INDEX(Biegeabzug!$A$4:$H$21,MATCH($BK10,Biegeabzug!$A$4:$A$21,0),MATCH(90,Biegeabzug!$A$4:$H$4,1)),"")</f>
        <v/>
      </c>
      <c r="BM10" s="38" t="str">
        <f t="shared" si="22"/>
        <v/>
      </c>
    </row>
    <row r="11" spans="1:65">
      <c r="A11" s="30"/>
      <c r="B11" s="30"/>
      <c r="C11" s="30"/>
      <c r="D11" s="30"/>
      <c r="E11" s="65" t="s">
        <v>43</v>
      </c>
      <c r="F11" s="48" t="str">
        <f>IF(ISBLANK(D11),"",IF(E11="ja",[2]Übersicht!$C$7,"keine Oberflächenveredelung"))</f>
        <v/>
      </c>
      <c r="G11" s="30"/>
      <c r="H11" s="30"/>
      <c r="I11" s="30"/>
      <c r="J11" s="30"/>
      <c r="K11" s="30"/>
      <c r="L11" s="30"/>
      <c r="M11" s="30"/>
      <c r="N11" s="30">
        <v>0</v>
      </c>
      <c r="O11" s="30">
        <v>0</v>
      </c>
      <c r="P11" s="30">
        <v>0</v>
      </c>
      <c r="Q11" s="30">
        <v>0</v>
      </c>
      <c r="R11" s="30"/>
      <c r="S11" s="30"/>
      <c r="T11" s="30"/>
      <c r="U11" s="30"/>
      <c r="V11" s="65" t="s">
        <v>142</v>
      </c>
      <c r="W11" s="101"/>
      <c r="Y11" s="32">
        <f t="shared" si="0"/>
        <v>0</v>
      </c>
      <c r="Z11" s="32">
        <f t="shared" si="1"/>
        <v>0</v>
      </c>
      <c r="AA11" s="43" t="str">
        <f t="shared" si="11"/>
        <v/>
      </c>
      <c r="AB11" s="43" t="e" vm="19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143</v>
      </c>
      <c r="AF11" s="32" t="str">
        <f t="shared" si="5"/>
        <v/>
      </c>
      <c r="AG11" s="32">
        <f t="shared" si="6"/>
        <v>0</v>
      </c>
      <c r="AH11" s="32" t="e">
        <f t="shared" si="12"/>
        <v>#VALUE!</v>
      </c>
      <c r="AI11" s="32">
        <v>90</v>
      </c>
      <c r="AJ11" s="32">
        <f t="shared" si="13"/>
        <v>0</v>
      </c>
      <c r="AK11" s="32">
        <f t="shared" si="14"/>
        <v>0</v>
      </c>
      <c r="AL11" s="32">
        <f t="shared" si="15"/>
        <v>0</v>
      </c>
      <c r="AM11" s="32">
        <f t="shared" si="16"/>
        <v>0</v>
      </c>
      <c r="AN11" s="32">
        <v>4</v>
      </c>
      <c r="AO11" s="32">
        <v>4</v>
      </c>
      <c r="AP11" s="32">
        <v>0</v>
      </c>
      <c r="AQ11" s="32">
        <f t="shared" si="17"/>
        <v>0</v>
      </c>
      <c r="AR11" s="32">
        <f t="shared" si="7"/>
        <v>2</v>
      </c>
      <c r="AS11" s="32">
        <f t="shared" si="8"/>
        <v>0</v>
      </c>
      <c r="AT11" s="32">
        <f t="shared" si="9"/>
        <v>0</v>
      </c>
      <c r="AU11" s="32" t="str">
        <f t="shared" si="10"/>
        <v>keine</v>
      </c>
      <c r="AV11" s="32"/>
      <c r="AW11" s="32" t="b">
        <f t="shared" si="18"/>
        <v>0</v>
      </c>
      <c r="AX11" s="38"/>
      <c r="AY11" s="38"/>
      <c r="AZ11" s="38"/>
      <c r="BA11" s="38" t="b">
        <f t="shared" si="19"/>
        <v>0</v>
      </c>
      <c r="BB11" s="38" t="b">
        <f t="shared" si="20"/>
        <v>0</v>
      </c>
      <c r="BC11" s="38"/>
      <c r="BD11" s="38"/>
      <c r="BE11" s="38" t="str">
        <f t="shared" si="21"/>
        <v/>
      </c>
      <c r="BF11" s="38"/>
      <c r="BG11" s="38"/>
      <c r="BH11" s="38"/>
      <c r="BI11" s="38"/>
      <c r="BJ11" s="38" t="str">
        <f>IFERROR(INDEX(Preisfaktoren!$B$22:$C$44,MATCH(D11,Preisfaktoren!$B$22:$B$44,0),2),"")</f>
        <v/>
      </c>
      <c r="BK11" s="38" t="str">
        <f>IFERROR(INDEX(Preisfaktoren!$B$22:$F$44,MATCH(D11,Preisfaktoren!$B$22:$B$44,0),5),"")</f>
        <v/>
      </c>
      <c r="BL11" s="38" t="str">
        <f>IFERROR(INDEX(Biegeabzug!$A$4:$H$21,MATCH($BK11,Biegeabzug!$A$4:$A$21,0),MATCH(90,Biegeabzug!$A$4:$H$4,1)),"")</f>
        <v/>
      </c>
      <c r="BM11" s="38" t="str">
        <f t="shared" si="22"/>
        <v/>
      </c>
    </row>
    <row r="12" spans="1:65">
      <c r="A12" s="30"/>
      <c r="B12" s="30"/>
      <c r="C12" s="30"/>
      <c r="D12" s="30"/>
      <c r="E12" s="65" t="s">
        <v>43</v>
      </c>
      <c r="F12" s="48" t="str">
        <f>IF(ISBLANK(D12),"",IF(E12="ja",[2]Übersicht!$C$7,"keine Oberflächenveredelung"))</f>
        <v/>
      </c>
      <c r="G12" s="30"/>
      <c r="H12" s="30"/>
      <c r="I12" s="30"/>
      <c r="J12" s="30"/>
      <c r="K12" s="30"/>
      <c r="L12" s="30"/>
      <c r="M12" s="30"/>
      <c r="N12" s="30">
        <v>0</v>
      </c>
      <c r="O12" s="30">
        <v>0</v>
      </c>
      <c r="P12" s="30">
        <v>0</v>
      </c>
      <c r="Q12" s="30">
        <v>0</v>
      </c>
      <c r="R12" s="30"/>
      <c r="S12" s="30"/>
      <c r="T12" s="30"/>
      <c r="U12" s="30"/>
      <c r="V12" s="65" t="s">
        <v>142</v>
      </c>
      <c r="W12" s="101"/>
      <c r="Y12" s="32">
        <f t="shared" si="0"/>
        <v>0</v>
      </c>
      <c r="Z12" s="32">
        <f t="shared" si="1"/>
        <v>0</v>
      </c>
      <c r="AA12" s="43" t="str">
        <f t="shared" si="11"/>
        <v/>
      </c>
      <c r="AB12" s="43" t="e" vm="19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143</v>
      </c>
      <c r="AF12" s="32" t="str">
        <f t="shared" si="5"/>
        <v/>
      </c>
      <c r="AG12" s="32">
        <f t="shared" si="6"/>
        <v>0</v>
      </c>
      <c r="AH12" s="32" t="e">
        <f t="shared" si="12"/>
        <v>#VALUE!</v>
      </c>
      <c r="AI12" s="32">
        <v>90</v>
      </c>
      <c r="AJ12" s="32">
        <f t="shared" si="13"/>
        <v>0</v>
      </c>
      <c r="AK12" s="32">
        <f t="shared" si="14"/>
        <v>0</v>
      </c>
      <c r="AL12" s="32">
        <f t="shared" si="15"/>
        <v>0</v>
      </c>
      <c r="AM12" s="32">
        <f t="shared" si="16"/>
        <v>0</v>
      </c>
      <c r="AN12" s="32">
        <v>4</v>
      </c>
      <c r="AO12" s="32">
        <v>4</v>
      </c>
      <c r="AP12" s="32">
        <v>0</v>
      </c>
      <c r="AQ12" s="32">
        <f t="shared" si="17"/>
        <v>0</v>
      </c>
      <c r="AR12" s="32">
        <f t="shared" si="7"/>
        <v>2</v>
      </c>
      <c r="AS12" s="32">
        <f t="shared" si="8"/>
        <v>0</v>
      </c>
      <c r="AT12" s="32">
        <f t="shared" si="9"/>
        <v>0</v>
      </c>
      <c r="AU12" s="32" t="str">
        <f t="shared" si="10"/>
        <v>keine</v>
      </c>
      <c r="AV12" s="32"/>
      <c r="AW12" s="32" t="b">
        <f t="shared" si="18"/>
        <v>0</v>
      </c>
      <c r="AX12" s="38"/>
      <c r="AY12" s="38"/>
      <c r="AZ12" s="38"/>
      <c r="BA12" s="38" t="b">
        <f t="shared" si="19"/>
        <v>0</v>
      </c>
      <c r="BB12" s="38" t="b">
        <f t="shared" si="20"/>
        <v>0</v>
      </c>
      <c r="BC12" s="38"/>
      <c r="BD12" s="38"/>
      <c r="BE12" s="38" t="str">
        <f t="shared" si="21"/>
        <v/>
      </c>
      <c r="BF12" s="38"/>
      <c r="BG12" s="38"/>
      <c r="BH12" s="38"/>
      <c r="BI12" s="38"/>
      <c r="BJ12" s="38" t="str">
        <f>IFERROR(INDEX(Preisfaktoren!$B$22:$C$44,MATCH(D12,Preisfaktoren!$B$22:$B$44,0),2),"")</f>
        <v/>
      </c>
      <c r="BK12" s="38" t="str">
        <f>IFERROR(INDEX(Preisfaktoren!$B$22:$F$44,MATCH(D12,Preisfaktoren!$B$22:$B$44,0),5),"")</f>
        <v/>
      </c>
      <c r="BL12" s="38" t="str">
        <f>IFERROR(INDEX(Biegeabzug!$A$4:$H$21,MATCH($BK12,Biegeabzug!$A$4:$A$21,0),MATCH(90,Biegeabzug!$A$4:$H$4,1)),"")</f>
        <v/>
      </c>
      <c r="BM12" s="38" t="str">
        <f t="shared" si="22"/>
        <v/>
      </c>
    </row>
    <row r="13" spans="1:65">
      <c r="A13" s="30"/>
      <c r="B13" s="30"/>
      <c r="C13" s="30"/>
      <c r="D13" s="30"/>
      <c r="E13" s="65" t="s">
        <v>43</v>
      </c>
      <c r="F13" s="48" t="str">
        <f>IF(ISBLANK(D13),"",IF(E13="ja",[2]Übersicht!$C$7,"keine Oberflächenveredelung"))</f>
        <v/>
      </c>
      <c r="G13" s="30"/>
      <c r="H13" s="30"/>
      <c r="I13" s="30"/>
      <c r="J13" s="30"/>
      <c r="K13" s="30"/>
      <c r="L13" s="30"/>
      <c r="M13" s="30"/>
      <c r="N13" s="30">
        <v>0</v>
      </c>
      <c r="O13" s="30">
        <v>0</v>
      </c>
      <c r="P13" s="30">
        <v>0</v>
      </c>
      <c r="Q13" s="30">
        <v>0</v>
      </c>
      <c r="R13" s="30"/>
      <c r="S13" s="30"/>
      <c r="T13" s="30"/>
      <c r="U13" s="30"/>
      <c r="V13" s="65" t="s">
        <v>142</v>
      </c>
      <c r="W13" s="101"/>
      <c r="Y13" s="32">
        <f t="shared" si="0"/>
        <v>0</v>
      </c>
      <c r="Z13" s="32">
        <f t="shared" si="1"/>
        <v>0</v>
      </c>
      <c r="AA13" s="43" t="str">
        <f t="shared" si="11"/>
        <v/>
      </c>
      <c r="AB13" s="43" t="e" vm="19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143</v>
      </c>
      <c r="AF13" s="32" t="str">
        <f t="shared" si="5"/>
        <v/>
      </c>
      <c r="AG13" s="32">
        <f t="shared" si="6"/>
        <v>0</v>
      </c>
      <c r="AH13" s="32" t="e">
        <f t="shared" si="12"/>
        <v>#VALUE!</v>
      </c>
      <c r="AI13" s="32">
        <v>90</v>
      </c>
      <c r="AJ13" s="32">
        <f t="shared" si="13"/>
        <v>0</v>
      </c>
      <c r="AK13" s="32">
        <f t="shared" si="14"/>
        <v>0</v>
      </c>
      <c r="AL13" s="32">
        <f t="shared" si="15"/>
        <v>0</v>
      </c>
      <c r="AM13" s="32">
        <f t="shared" si="16"/>
        <v>0</v>
      </c>
      <c r="AN13" s="32">
        <v>4</v>
      </c>
      <c r="AO13" s="32">
        <v>4</v>
      </c>
      <c r="AP13" s="32">
        <v>0</v>
      </c>
      <c r="AQ13" s="32">
        <f t="shared" si="17"/>
        <v>0</v>
      </c>
      <c r="AR13" s="32">
        <f t="shared" si="7"/>
        <v>2</v>
      </c>
      <c r="AS13" s="32">
        <f t="shared" si="8"/>
        <v>0</v>
      </c>
      <c r="AT13" s="32">
        <f t="shared" si="9"/>
        <v>0</v>
      </c>
      <c r="AU13" s="32" t="str">
        <f t="shared" si="10"/>
        <v>keine</v>
      </c>
      <c r="AV13" s="32"/>
      <c r="AW13" s="32" t="b">
        <f t="shared" si="18"/>
        <v>0</v>
      </c>
      <c r="AX13" s="38"/>
      <c r="AY13" s="38"/>
      <c r="AZ13" s="38"/>
      <c r="BA13" s="38" t="b">
        <f t="shared" si="19"/>
        <v>0</v>
      </c>
      <c r="BB13" s="38" t="b">
        <f t="shared" si="20"/>
        <v>0</v>
      </c>
      <c r="BC13" s="38"/>
      <c r="BD13" s="38"/>
      <c r="BE13" s="38" t="str">
        <f t="shared" si="21"/>
        <v/>
      </c>
      <c r="BF13" s="38"/>
      <c r="BG13" s="38"/>
      <c r="BH13" s="38"/>
      <c r="BI13" s="38"/>
      <c r="BJ13" s="38" t="str">
        <f>IFERROR(INDEX(Preisfaktoren!$B$22:$C$44,MATCH(D13,Preisfaktoren!$B$22:$B$44,0),2),"")</f>
        <v/>
      </c>
      <c r="BK13" s="38" t="str">
        <f>IFERROR(INDEX(Preisfaktoren!$B$22:$F$44,MATCH(D13,Preisfaktoren!$B$22:$B$44,0),5),"")</f>
        <v/>
      </c>
      <c r="BL13" s="38" t="str">
        <f>IFERROR(INDEX(Biegeabzug!$A$4:$H$21,MATCH($BK13,Biegeabzug!$A$4:$A$21,0),MATCH(90,Biegeabzug!$A$4:$H$4,1)),"")</f>
        <v/>
      </c>
      <c r="BM13" s="38" t="str">
        <f t="shared" si="22"/>
        <v/>
      </c>
    </row>
    <row r="14" spans="1:65">
      <c r="A14" s="30"/>
      <c r="B14" s="30"/>
      <c r="C14" s="30"/>
      <c r="D14" s="30"/>
      <c r="E14" s="65" t="s">
        <v>43</v>
      </c>
      <c r="F14" s="48" t="str">
        <f>IF(ISBLANK(D14),"",IF(E14="ja",[2]Übersicht!$C$7,"keine Oberflächenveredelung"))</f>
        <v/>
      </c>
      <c r="G14" s="30"/>
      <c r="H14" s="30"/>
      <c r="I14" s="30"/>
      <c r="J14" s="30"/>
      <c r="K14" s="30"/>
      <c r="L14" s="30"/>
      <c r="M14" s="30"/>
      <c r="N14" s="30">
        <v>0</v>
      </c>
      <c r="O14" s="30">
        <v>0</v>
      </c>
      <c r="P14" s="30">
        <v>0</v>
      </c>
      <c r="Q14" s="30">
        <v>0</v>
      </c>
      <c r="R14" s="30"/>
      <c r="S14" s="30"/>
      <c r="T14" s="30"/>
      <c r="U14" s="30"/>
      <c r="V14" s="65" t="s">
        <v>142</v>
      </c>
      <c r="W14" s="101"/>
      <c r="Y14" s="32">
        <f t="shared" si="0"/>
        <v>0</v>
      </c>
      <c r="Z14" s="32">
        <f t="shared" si="1"/>
        <v>0</v>
      </c>
      <c r="AA14" s="43" t="str">
        <f t="shared" si="11"/>
        <v/>
      </c>
      <c r="AB14" s="43" t="e" vm="19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143</v>
      </c>
      <c r="AF14" s="32" t="str">
        <f t="shared" si="5"/>
        <v/>
      </c>
      <c r="AG14" s="32">
        <f t="shared" si="6"/>
        <v>0</v>
      </c>
      <c r="AH14" s="32" t="e">
        <f t="shared" si="12"/>
        <v>#VALUE!</v>
      </c>
      <c r="AI14" s="32">
        <v>90</v>
      </c>
      <c r="AJ14" s="32">
        <f t="shared" si="13"/>
        <v>0</v>
      </c>
      <c r="AK14" s="32">
        <f t="shared" si="14"/>
        <v>0</v>
      </c>
      <c r="AL14" s="32">
        <f t="shared" si="15"/>
        <v>0</v>
      </c>
      <c r="AM14" s="32">
        <f t="shared" si="16"/>
        <v>0</v>
      </c>
      <c r="AN14" s="32">
        <v>4</v>
      </c>
      <c r="AO14" s="32">
        <v>4</v>
      </c>
      <c r="AP14" s="32">
        <v>0</v>
      </c>
      <c r="AQ14" s="32">
        <f t="shared" si="17"/>
        <v>0</v>
      </c>
      <c r="AR14" s="32">
        <f t="shared" si="7"/>
        <v>2</v>
      </c>
      <c r="AS14" s="32">
        <f t="shared" si="8"/>
        <v>0</v>
      </c>
      <c r="AT14" s="32">
        <f t="shared" si="9"/>
        <v>0</v>
      </c>
      <c r="AU14" s="32" t="str">
        <f t="shared" si="10"/>
        <v>keine</v>
      </c>
      <c r="AV14" s="32"/>
      <c r="AW14" s="32" t="b">
        <f t="shared" si="18"/>
        <v>0</v>
      </c>
      <c r="AX14" s="38"/>
      <c r="AY14" s="38"/>
      <c r="AZ14" s="38"/>
      <c r="BA14" s="38" t="b">
        <f t="shared" si="19"/>
        <v>0</v>
      </c>
      <c r="BB14" s="38" t="b">
        <f t="shared" si="20"/>
        <v>0</v>
      </c>
      <c r="BC14" s="38"/>
      <c r="BD14" s="38"/>
      <c r="BE14" s="38" t="str">
        <f t="shared" si="21"/>
        <v/>
      </c>
      <c r="BF14" s="38"/>
      <c r="BG14" s="38"/>
      <c r="BH14" s="38"/>
      <c r="BI14" s="38"/>
      <c r="BJ14" s="38" t="str">
        <f>IFERROR(INDEX(Preisfaktoren!$B$22:$C$44,MATCH(D14,Preisfaktoren!$B$22:$B$44,0),2),"")</f>
        <v/>
      </c>
      <c r="BK14" s="38" t="str">
        <f>IFERROR(INDEX(Preisfaktoren!$B$22:$F$44,MATCH(D14,Preisfaktoren!$B$22:$B$44,0),5),"")</f>
        <v/>
      </c>
      <c r="BL14" s="38" t="str">
        <f>IFERROR(INDEX(Biegeabzug!$A$4:$H$21,MATCH($BK14,Biegeabzug!$A$4:$A$21,0),MATCH(90,Biegeabzug!$A$4:$H$4,1)),"")</f>
        <v/>
      </c>
      <c r="BM14" s="38" t="str">
        <f t="shared" si="22"/>
        <v/>
      </c>
    </row>
    <row r="15" spans="1:65">
      <c r="A15" s="30"/>
      <c r="B15" s="30"/>
      <c r="C15" s="30"/>
      <c r="D15" s="30"/>
      <c r="E15" s="65" t="s">
        <v>43</v>
      </c>
      <c r="F15" s="48" t="str">
        <f>IF(ISBLANK(D15),"",IF(E15="ja",[2]Übersicht!$C$7,"keine Oberflächenveredelung"))</f>
        <v/>
      </c>
      <c r="G15" s="30"/>
      <c r="H15" s="30"/>
      <c r="I15" s="30"/>
      <c r="J15" s="30"/>
      <c r="K15" s="30"/>
      <c r="L15" s="30"/>
      <c r="M15" s="30"/>
      <c r="N15" s="30">
        <v>0</v>
      </c>
      <c r="O15" s="30">
        <v>0</v>
      </c>
      <c r="P15" s="30">
        <v>0</v>
      </c>
      <c r="Q15" s="30">
        <v>0</v>
      </c>
      <c r="R15" s="30"/>
      <c r="S15" s="30"/>
      <c r="T15" s="30"/>
      <c r="U15" s="30"/>
      <c r="V15" s="65" t="s">
        <v>142</v>
      </c>
      <c r="W15" s="101"/>
      <c r="Y15" s="32">
        <f t="shared" si="0"/>
        <v>0</v>
      </c>
      <c r="Z15" s="32">
        <f t="shared" si="1"/>
        <v>0</v>
      </c>
      <c r="AA15" s="43" t="str">
        <f t="shared" si="11"/>
        <v/>
      </c>
      <c r="AB15" s="43" t="e" vm="19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143</v>
      </c>
      <c r="AF15" s="32" t="str">
        <f t="shared" si="5"/>
        <v/>
      </c>
      <c r="AG15" s="32">
        <f t="shared" si="6"/>
        <v>0</v>
      </c>
      <c r="AH15" s="32" t="e">
        <f t="shared" si="12"/>
        <v>#VALUE!</v>
      </c>
      <c r="AI15" s="32">
        <v>90</v>
      </c>
      <c r="AJ15" s="32">
        <f t="shared" si="13"/>
        <v>0</v>
      </c>
      <c r="AK15" s="32">
        <f t="shared" si="14"/>
        <v>0</v>
      </c>
      <c r="AL15" s="32">
        <f t="shared" si="15"/>
        <v>0</v>
      </c>
      <c r="AM15" s="32">
        <f t="shared" si="16"/>
        <v>0</v>
      </c>
      <c r="AN15" s="32">
        <v>4</v>
      </c>
      <c r="AO15" s="32">
        <v>4</v>
      </c>
      <c r="AP15" s="32">
        <v>0</v>
      </c>
      <c r="AQ15" s="32">
        <f t="shared" si="17"/>
        <v>0</v>
      </c>
      <c r="AR15" s="32">
        <f t="shared" si="7"/>
        <v>2</v>
      </c>
      <c r="AS15" s="32">
        <f t="shared" si="8"/>
        <v>0</v>
      </c>
      <c r="AT15" s="32">
        <f t="shared" si="9"/>
        <v>0</v>
      </c>
      <c r="AU15" s="32" t="str">
        <f t="shared" si="10"/>
        <v>keine</v>
      </c>
      <c r="AV15" s="32"/>
      <c r="AW15" s="32" t="b">
        <f t="shared" si="18"/>
        <v>0</v>
      </c>
      <c r="AX15" s="38"/>
      <c r="AY15" s="38"/>
      <c r="AZ15" s="38"/>
      <c r="BA15" s="38" t="b">
        <f t="shared" si="19"/>
        <v>0</v>
      </c>
      <c r="BB15" s="38" t="b">
        <f t="shared" si="20"/>
        <v>0</v>
      </c>
      <c r="BC15" s="38"/>
      <c r="BD15" s="38"/>
      <c r="BE15" s="38" t="str">
        <f t="shared" si="21"/>
        <v/>
      </c>
      <c r="BF15" s="38"/>
      <c r="BG15" s="38"/>
      <c r="BH15" s="38"/>
      <c r="BI15" s="38"/>
      <c r="BJ15" s="38" t="str">
        <f>IFERROR(INDEX(Preisfaktoren!$B$22:$C$44,MATCH(D15,Preisfaktoren!$B$22:$B$44,0),2),"")</f>
        <v/>
      </c>
      <c r="BK15" s="38" t="str">
        <f>IFERROR(INDEX(Preisfaktoren!$B$22:$F$44,MATCH(D15,Preisfaktoren!$B$22:$B$44,0),5),"")</f>
        <v/>
      </c>
      <c r="BL15" s="38" t="str">
        <f>IFERROR(INDEX(Biegeabzug!$A$4:$H$21,MATCH($BK15,Biegeabzug!$A$4:$A$21,0),MATCH(90,Biegeabzug!$A$4:$H$4,1)),"")</f>
        <v/>
      </c>
      <c r="BM15" s="38" t="str">
        <f t="shared" si="22"/>
        <v/>
      </c>
    </row>
    <row r="16" spans="1:65">
      <c r="A16" s="30"/>
      <c r="B16" s="30"/>
      <c r="C16" s="30"/>
      <c r="D16" s="30"/>
      <c r="E16" s="65" t="s">
        <v>43</v>
      </c>
      <c r="F16" s="48" t="str">
        <f>IF(ISBLANK(D16),"",IF(E16="ja",[2]Übersicht!$C$7,"keine Oberflächenveredelung"))</f>
        <v/>
      </c>
      <c r="G16" s="30"/>
      <c r="H16" s="30"/>
      <c r="I16" s="30"/>
      <c r="J16" s="30"/>
      <c r="K16" s="30"/>
      <c r="L16" s="30"/>
      <c r="M16" s="30"/>
      <c r="N16" s="30">
        <v>0</v>
      </c>
      <c r="O16" s="30">
        <v>0</v>
      </c>
      <c r="P16" s="30">
        <v>0</v>
      </c>
      <c r="Q16" s="30">
        <v>0</v>
      </c>
      <c r="R16" s="30"/>
      <c r="S16" s="30"/>
      <c r="T16" s="30"/>
      <c r="U16" s="30"/>
      <c r="V16" s="65" t="s">
        <v>142</v>
      </c>
      <c r="W16" s="101"/>
      <c r="Y16" s="32">
        <f t="shared" si="0"/>
        <v>0</v>
      </c>
      <c r="Z16" s="32">
        <f t="shared" si="1"/>
        <v>0</v>
      </c>
      <c r="AA16" s="43" t="str">
        <f t="shared" si="11"/>
        <v/>
      </c>
      <c r="AB16" s="43" t="e" vm="19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143</v>
      </c>
      <c r="AF16" s="32" t="str">
        <f t="shared" si="5"/>
        <v/>
      </c>
      <c r="AG16" s="32">
        <f t="shared" si="6"/>
        <v>0</v>
      </c>
      <c r="AH16" s="32" t="e">
        <f t="shared" si="12"/>
        <v>#VALUE!</v>
      </c>
      <c r="AI16" s="32">
        <v>90</v>
      </c>
      <c r="AJ16" s="32">
        <f t="shared" si="13"/>
        <v>0</v>
      </c>
      <c r="AK16" s="32">
        <f t="shared" si="14"/>
        <v>0</v>
      </c>
      <c r="AL16" s="32">
        <f t="shared" si="15"/>
        <v>0</v>
      </c>
      <c r="AM16" s="32">
        <f t="shared" si="16"/>
        <v>0</v>
      </c>
      <c r="AN16" s="32">
        <v>4</v>
      </c>
      <c r="AO16" s="32">
        <v>4</v>
      </c>
      <c r="AP16" s="32">
        <v>0</v>
      </c>
      <c r="AQ16" s="32">
        <f t="shared" si="17"/>
        <v>0</v>
      </c>
      <c r="AR16" s="32">
        <f t="shared" si="7"/>
        <v>2</v>
      </c>
      <c r="AS16" s="32">
        <f t="shared" si="8"/>
        <v>0</v>
      </c>
      <c r="AT16" s="32">
        <f t="shared" si="9"/>
        <v>0</v>
      </c>
      <c r="AU16" s="32" t="str">
        <f t="shared" si="10"/>
        <v>keine</v>
      </c>
      <c r="AV16" s="32"/>
      <c r="AW16" s="32" t="b">
        <f t="shared" si="18"/>
        <v>0</v>
      </c>
      <c r="AX16" s="38"/>
      <c r="AY16" s="38"/>
      <c r="AZ16" s="38"/>
      <c r="BA16" s="38" t="b">
        <f t="shared" si="19"/>
        <v>0</v>
      </c>
      <c r="BB16" s="38" t="b">
        <f t="shared" si="20"/>
        <v>0</v>
      </c>
      <c r="BC16" s="38"/>
      <c r="BD16" s="38"/>
      <c r="BE16" s="38" t="str">
        <f t="shared" si="21"/>
        <v/>
      </c>
      <c r="BF16" s="38"/>
      <c r="BG16" s="38"/>
      <c r="BH16" s="38"/>
      <c r="BI16" s="38"/>
      <c r="BJ16" s="38" t="str">
        <f>IFERROR(INDEX(Preisfaktoren!$B$22:$C$44,MATCH(D16,Preisfaktoren!$B$22:$B$44,0),2),"")</f>
        <v/>
      </c>
      <c r="BK16" s="38" t="str">
        <f>IFERROR(INDEX(Preisfaktoren!$B$22:$F$44,MATCH(D16,Preisfaktoren!$B$22:$B$44,0),5),"")</f>
        <v/>
      </c>
      <c r="BL16" s="38" t="str">
        <f>IFERROR(INDEX(Biegeabzug!$A$4:$H$21,MATCH($BK16,Biegeabzug!$A$4:$A$21,0),MATCH(90,Biegeabzug!$A$4:$H$4,1)),"")</f>
        <v/>
      </c>
      <c r="BM16" s="38" t="str">
        <f t="shared" si="22"/>
        <v/>
      </c>
    </row>
    <row r="17" spans="1:65">
      <c r="A17" s="30"/>
      <c r="B17" s="30"/>
      <c r="C17" s="30"/>
      <c r="D17" s="30"/>
      <c r="E17" s="65" t="s">
        <v>43</v>
      </c>
      <c r="F17" s="48" t="str">
        <f>IF(ISBLANK(D17),"",IF(E17="ja",[2]Übersicht!$C$7,"keine Oberflächenveredelung"))</f>
        <v/>
      </c>
      <c r="G17" s="30"/>
      <c r="H17" s="30"/>
      <c r="I17" s="30"/>
      <c r="J17" s="30"/>
      <c r="K17" s="30"/>
      <c r="L17" s="30"/>
      <c r="M17" s="30"/>
      <c r="N17" s="30">
        <v>0</v>
      </c>
      <c r="O17" s="30">
        <v>0</v>
      </c>
      <c r="P17" s="30">
        <v>0</v>
      </c>
      <c r="Q17" s="30">
        <v>0</v>
      </c>
      <c r="R17" s="30"/>
      <c r="S17" s="30"/>
      <c r="T17" s="30"/>
      <c r="U17" s="30"/>
      <c r="V17" s="65" t="s">
        <v>142</v>
      </c>
      <c r="W17" s="101"/>
      <c r="Y17" s="32">
        <f t="shared" si="0"/>
        <v>0</v>
      </c>
      <c r="Z17" s="32">
        <f t="shared" si="1"/>
        <v>0</v>
      </c>
      <c r="AA17" s="43" t="str">
        <f t="shared" si="11"/>
        <v/>
      </c>
      <c r="AB17" s="43" t="e" vm="19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143</v>
      </c>
      <c r="AF17" s="32" t="str">
        <f t="shared" si="5"/>
        <v/>
      </c>
      <c r="AG17" s="32">
        <f t="shared" si="6"/>
        <v>0</v>
      </c>
      <c r="AH17" s="32" t="e">
        <f t="shared" si="12"/>
        <v>#VALUE!</v>
      </c>
      <c r="AI17" s="32">
        <v>90</v>
      </c>
      <c r="AJ17" s="32">
        <f t="shared" si="13"/>
        <v>0</v>
      </c>
      <c r="AK17" s="32">
        <f t="shared" si="14"/>
        <v>0</v>
      </c>
      <c r="AL17" s="32">
        <f t="shared" si="15"/>
        <v>0</v>
      </c>
      <c r="AM17" s="32">
        <f t="shared" si="16"/>
        <v>0</v>
      </c>
      <c r="AN17" s="32">
        <v>4</v>
      </c>
      <c r="AO17" s="32">
        <v>4</v>
      </c>
      <c r="AP17" s="32">
        <v>0</v>
      </c>
      <c r="AQ17" s="32">
        <f t="shared" si="17"/>
        <v>0</v>
      </c>
      <c r="AR17" s="32">
        <f t="shared" si="7"/>
        <v>2</v>
      </c>
      <c r="AS17" s="32">
        <f t="shared" si="8"/>
        <v>0</v>
      </c>
      <c r="AT17" s="32">
        <f t="shared" si="9"/>
        <v>0</v>
      </c>
      <c r="AU17" s="32" t="str">
        <f t="shared" si="10"/>
        <v>keine</v>
      </c>
      <c r="AV17" s="32"/>
      <c r="AW17" s="32" t="b">
        <f t="shared" si="18"/>
        <v>0</v>
      </c>
      <c r="AX17" s="38"/>
      <c r="AY17" s="38"/>
      <c r="AZ17" s="38"/>
      <c r="BA17" s="38" t="b">
        <f t="shared" si="19"/>
        <v>0</v>
      </c>
      <c r="BB17" s="38" t="b">
        <f t="shared" si="20"/>
        <v>0</v>
      </c>
      <c r="BC17" s="38"/>
      <c r="BD17" s="38"/>
      <c r="BE17" s="38" t="str">
        <f t="shared" si="21"/>
        <v/>
      </c>
      <c r="BF17" s="38"/>
      <c r="BG17" s="38"/>
      <c r="BH17" s="38"/>
      <c r="BI17" s="38"/>
      <c r="BJ17" s="38" t="str">
        <f>IFERROR(INDEX(Preisfaktoren!$B$22:$C$44,MATCH(D17,Preisfaktoren!$B$22:$B$44,0),2),"")</f>
        <v/>
      </c>
      <c r="BK17" s="38" t="str">
        <f>IFERROR(INDEX(Preisfaktoren!$B$22:$F$44,MATCH(D17,Preisfaktoren!$B$22:$B$44,0),5),"")</f>
        <v/>
      </c>
      <c r="BL17" s="38" t="str">
        <f>IFERROR(INDEX(Biegeabzug!$A$4:$H$21,MATCH($BK17,Biegeabzug!$A$4:$A$21,0),MATCH(90,Biegeabzug!$A$4:$H$4,1)),"")</f>
        <v/>
      </c>
      <c r="BM17" s="38" t="str">
        <f t="shared" si="22"/>
        <v/>
      </c>
    </row>
    <row r="18" spans="1:65">
      <c r="A18" s="30"/>
      <c r="B18" s="30"/>
      <c r="C18" s="30"/>
      <c r="D18" s="30"/>
      <c r="E18" s="65" t="s">
        <v>43</v>
      </c>
      <c r="F18" s="48" t="str">
        <f>IF(ISBLANK(D18),"",IF(E18="ja",[2]Übersicht!$C$7,"keine Oberflächenveredelung"))</f>
        <v/>
      </c>
      <c r="G18" s="30"/>
      <c r="H18" s="30"/>
      <c r="I18" s="30"/>
      <c r="J18" s="30"/>
      <c r="K18" s="30"/>
      <c r="L18" s="30"/>
      <c r="M18" s="30"/>
      <c r="N18" s="30">
        <v>0</v>
      </c>
      <c r="O18" s="30">
        <v>0</v>
      </c>
      <c r="P18" s="30">
        <v>0</v>
      </c>
      <c r="Q18" s="30">
        <v>0</v>
      </c>
      <c r="R18" s="30"/>
      <c r="S18" s="30"/>
      <c r="T18" s="30"/>
      <c r="U18" s="30"/>
      <c r="V18" s="65" t="s">
        <v>142</v>
      </c>
      <c r="W18" s="101"/>
      <c r="Y18" s="32">
        <f t="shared" si="0"/>
        <v>0</v>
      </c>
      <c r="Z18" s="32">
        <f t="shared" si="1"/>
        <v>0</v>
      </c>
      <c r="AA18" s="43" t="str">
        <f t="shared" si="11"/>
        <v/>
      </c>
      <c r="AB18" s="43" t="e" vm="19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143</v>
      </c>
      <c r="AF18" s="32" t="str">
        <f t="shared" si="5"/>
        <v/>
      </c>
      <c r="AG18" s="32">
        <f t="shared" si="6"/>
        <v>0</v>
      </c>
      <c r="AH18" s="32" t="e">
        <f t="shared" si="12"/>
        <v>#VALUE!</v>
      </c>
      <c r="AI18" s="32">
        <v>90</v>
      </c>
      <c r="AJ18" s="32">
        <f t="shared" si="13"/>
        <v>0</v>
      </c>
      <c r="AK18" s="32">
        <f t="shared" si="14"/>
        <v>0</v>
      </c>
      <c r="AL18" s="32">
        <f t="shared" si="15"/>
        <v>0</v>
      </c>
      <c r="AM18" s="32">
        <f t="shared" si="16"/>
        <v>0</v>
      </c>
      <c r="AN18" s="32">
        <v>4</v>
      </c>
      <c r="AO18" s="32">
        <v>4</v>
      </c>
      <c r="AP18" s="32">
        <v>0</v>
      </c>
      <c r="AQ18" s="32">
        <f t="shared" si="17"/>
        <v>0</v>
      </c>
      <c r="AR18" s="32">
        <f t="shared" si="7"/>
        <v>2</v>
      </c>
      <c r="AS18" s="32">
        <f t="shared" si="8"/>
        <v>0</v>
      </c>
      <c r="AT18" s="32">
        <f t="shared" si="9"/>
        <v>0</v>
      </c>
      <c r="AU18" s="32" t="str">
        <f t="shared" si="10"/>
        <v>keine</v>
      </c>
      <c r="AV18" s="32"/>
      <c r="AW18" s="32" t="b">
        <f t="shared" si="18"/>
        <v>0</v>
      </c>
      <c r="AX18" s="38"/>
      <c r="AY18" s="38"/>
      <c r="AZ18" s="38"/>
      <c r="BA18" s="38" t="b">
        <f t="shared" si="19"/>
        <v>0</v>
      </c>
      <c r="BB18" s="38" t="b">
        <f t="shared" si="20"/>
        <v>0</v>
      </c>
      <c r="BC18" s="38"/>
      <c r="BD18" s="38"/>
      <c r="BE18" s="38" t="str">
        <f t="shared" si="21"/>
        <v/>
      </c>
      <c r="BF18" s="38"/>
      <c r="BG18" s="38"/>
      <c r="BH18" s="38"/>
      <c r="BI18" s="38"/>
      <c r="BJ18" s="38" t="str">
        <f>IFERROR(INDEX(Preisfaktoren!$B$22:$C$44,MATCH(D18,Preisfaktoren!$B$22:$B$44,0),2),"")</f>
        <v/>
      </c>
      <c r="BK18" s="38" t="str">
        <f>IFERROR(INDEX(Preisfaktoren!$B$22:$F$44,MATCH(D18,Preisfaktoren!$B$22:$B$44,0),5),"")</f>
        <v/>
      </c>
      <c r="BL18" s="38" t="str">
        <f>IFERROR(INDEX(Biegeabzug!$A$4:$H$21,MATCH($BK18,Biegeabzug!$A$4:$A$21,0),MATCH(90,Biegeabzug!$A$4:$H$4,1)),"")</f>
        <v/>
      </c>
      <c r="BM18" s="38" t="str">
        <f t="shared" si="22"/>
        <v/>
      </c>
    </row>
    <row r="19" spans="1:65">
      <c r="A19" s="30"/>
      <c r="B19" s="30"/>
      <c r="C19" s="30"/>
      <c r="D19" s="30"/>
      <c r="E19" s="65" t="s">
        <v>43</v>
      </c>
      <c r="F19" s="48" t="str">
        <f>IF(ISBLANK(D19),"",IF(E19="ja",[2]Übersicht!$C$7,"keine Oberflächenveredelung"))</f>
        <v/>
      </c>
      <c r="G19" s="30"/>
      <c r="H19" s="30"/>
      <c r="I19" s="30"/>
      <c r="J19" s="30"/>
      <c r="K19" s="30"/>
      <c r="L19" s="30"/>
      <c r="M19" s="30"/>
      <c r="N19" s="30">
        <v>0</v>
      </c>
      <c r="O19" s="30">
        <v>0</v>
      </c>
      <c r="P19" s="30">
        <v>0</v>
      </c>
      <c r="Q19" s="30">
        <v>0</v>
      </c>
      <c r="R19" s="30"/>
      <c r="S19" s="30"/>
      <c r="T19" s="30"/>
      <c r="U19" s="30"/>
      <c r="V19" s="65" t="s">
        <v>142</v>
      </c>
      <c r="W19" s="101"/>
      <c r="Y19" s="32">
        <f t="shared" si="0"/>
        <v>0</v>
      </c>
      <c r="Z19" s="32">
        <f t="shared" si="1"/>
        <v>0</v>
      </c>
      <c r="AA19" s="43" t="str">
        <f t="shared" si="11"/>
        <v/>
      </c>
      <c r="AB19" s="43" t="e" vm="19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143</v>
      </c>
      <c r="AF19" s="32" t="str">
        <f t="shared" si="5"/>
        <v/>
      </c>
      <c r="AG19" s="32">
        <f t="shared" si="6"/>
        <v>0</v>
      </c>
      <c r="AH19" s="32" t="e">
        <f t="shared" si="12"/>
        <v>#VALUE!</v>
      </c>
      <c r="AI19" s="32">
        <v>90</v>
      </c>
      <c r="AJ19" s="32">
        <f t="shared" si="13"/>
        <v>0</v>
      </c>
      <c r="AK19" s="32">
        <f t="shared" si="14"/>
        <v>0</v>
      </c>
      <c r="AL19" s="32">
        <f t="shared" si="15"/>
        <v>0</v>
      </c>
      <c r="AM19" s="32">
        <f t="shared" si="16"/>
        <v>0</v>
      </c>
      <c r="AN19" s="32">
        <v>4</v>
      </c>
      <c r="AO19" s="32">
        <v>4</v>
      </c>
      <c r="AP19" s="32">
        <v>0</v>
      </c>
      <c r="AQ19" s="32">
        <f t="shared" si="17"/>
        <v>0</v>
      </c>
      <c r="AR19" s="32">
        <f t="shared" si="7"/>
        <v>2</v>
      </c>
      <c r="AS19" s="32">
        <f t="shared" si="8"/>
        <v>0</v>
      </c>
      <c r="AT19" s="32">
        <f t="shared" si="9"/>
        <v>0</v>
      </c>
      <c r="AU19" s="32" t="str">
        <f t="shared" si="10"/>
        <v>keine</v>
      </c>
      <c r="AV19" s="32"/>
      <c r="AW19" s="32" t="b">
        <f t="shared" si="18"/>
        <v>0</v>
      </c>
      <c r="AX19" s="38"/>
      <c r="AY19" s="38"/>
      <c r="AZ19" s="38"/>
      <c r="BA19" s="38" t="b">
        <f t="shared" si="19"/>
        <v>0</v>
      </c>
      <c r="BB19" s="38" t="b">
        <f t="shared" si="20"/>
        <v>0</v>
      </c>
      <c r="BC19" s="38"/>
      <c r="BD19" s="38"/>
      <c r="BE19" s="38" t="str">
        <f t="shared" si="21"/>
        <v/>
      </c>
      <c r="BF19" s="38"/>
      <c r="BG19" s="38"/>
      <c r="BH19" s="38"/>
      <c r="BI19" s="38"/>
      <c r="BJ19" s="38" t="str">
        <f>IFERROR(INDEX(Preisfaktoren!$B$22:$C$44,MATCH(D19,Preisfaktoren!$B$22:$B$44,0),2),"")</f>
        <v/>
      </c>
      <c r="BK19" s="38" t="str">
        <f>IFERROR(INDEX(Preisfaktoren!$B$22:$F$44,MATCH(D19,Preisfaktoren!$B$22:$B$44,0),5),"")</f>
        <v/>
      </c>
      <c r="BL19" s="38" t="str">
        <f>IFERROR(INDEX(Biegeabzug!$A$4:$H$21,MATCH($BK19,Biegeabzug!$A$4:$A$21,0),MATCH(90,Biegeabzug!$A$4:$H$4,1)),"")</f>
        <v/>
      </c>
      <c r="BM19" s="38" t="str">
        <f t="shared" si="22"/>
        <v/>
      </c>
    </row>
    <row r="20" spans="1:65">
      <c r="A20" s="30"/>
      <c r="B20" s="30"/>
      <c r="C20" s="30"/>
      <c r="D20" s="30"/>
      <c r="E20" s="65" t="s">
        <v>43</v>
      </c>
      <c r="F20" s="48" t="str">
        <f>IF(ISBLANK(D20),"",IF(E20="ja",[2]Übersicht!$C$7,"keine Oberflächenveredelung"))</f>
        <v/>
      </c>
      <c r="G20" s="30"/>
      <c r="H20" s="30"/>
      <c r="I20" s="30"/>
      <c r="J20" s="30"/>
      <c r="K20" s="30"/>
      <c r="L20" s="30"/>
      <c r="M20" s="30"/>
      <c r="N20" s="30">
        <v>0</v>
      </c>
      <c r="O20" s="30">
        <v>0</v>
      </c>
      <c r="P20" s="30">
        <v>0</v>
      </c>
      <c r="Q20" s="30">
        <v>0</v>
      </c>
      <c r="R20" s="30"/>
      <c r="S20" s="30"/>
      <c r="T20" s="30"/>
      <c r="U20" s="30"/>
      <c r="V20" s="65" t="s">
        <v>142</v>
      </c>
      <c r="W20" s="101"/>
      <c r="Y20" s="32">
        <f t="shared" si="0"/>
        <v>0</v>
      </c>
      <c r="Z20" s="32">
        <f t="shared" si="1"/>
        <v>0</v>
      </c>
      <c r="AA20" s="43" t="str">
        <f t="shared" si="11"/>
        <v/>
      </c>
      <c r="AB20" s="43" t="e" vm="19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143</v>
      </c>
      <c r="AF20" s="32" t="str">
        <f t="shared" si="5"/>
        <v/>
      </c>
      <c r="AG20" s="32">
        <f t="shared" si="6"/>
        <v>0</v>
      </c>
      <c r="AH20" s="32" t="e">
        <f t="shared" si="12"/>
        <v>#VALUE!</v>
      </c>
      <c r="AI20" s="32">
        <v>90</v>
      </c>
      <c r="AJ20" s="32">
        <f t="shared" si="13"/>
        <v>0</v>
      </c>
      <c r="AK20" s="32">
        <f t="shared" si="14"/>
        <v>0</v>
      </c>
      <c r="AL20" s="32">
        <f t="shared" si="15"/>
        <v>0</v>
      </c>
      <c r="AM20" s="32">
        <f t="shared" si="16"/>
        <v>0</v>
      </c>
      <c r="AN20" s="32">
        <v>4</v>
      </c>
      <c r="AO20" s="32">
        <v>4</v>
      </c>
      <c r="AP20" s="32">
        <v>0</v>
      </c>
      <c r="AQ20" s="32">
        <f t="shared" si="17"/>
        <v>0</v>
      </c>
      <c r="AR20" s="32">
        <f t="shared" si="7"/>
        <v>2</v>
      </c>
      <c r="AS20" s="32">
        <f t="shared" si="8"/>
        <v>0</v>
      </c>
      <c r="AT20" s="32">
        <f t="shared" si="9"/>
        <v>0</v>
      </c>
      <c r="AU20" s="32" t="str">
        <f t="shared" si="10"/>
        <v>keine</v>
      </c>
      <c r="AV20" s="32"/>
      <c r="AW20" s="32" t="b">
        <f t="shared" si="18"/>
        <v>0</v>
      </c>
      <c r="AX20" s="38"/>
      <c r="AY20" s="38"/>
      <c r="AZ20" s="38"/>
      <c r="BA20" s="38" t="b">
        <f t="shared" si="19"/>
        <v>0</v>
      </c>
      <c r="BB20" s="38" t="b">
        <f t="shared" si="20"/>
        <v>0</v>
      </c>
      <c r="BC20" s="38"/>
      <c r="BD20" s="38"/>
      <c r="BE20" s="38" t="str">
        <f t="shared" si="21"/>
        <v/>
      </c>
      <c r="BF20" s="38"/>
      <c r="BG20" s="38"/>
      <c r="BH20" s="38"/>
      <c r="BI20" s="38"/>
      <c r="BJ20" s="38" t="str">
        <f>IFERROR(INDEX(Preisfaktoren!$B$22:$C$44,MATCH(D20,Preisfaktoren!$B$22:$B$44,0),2),"")</f>
        <v/>
      </c>
      <c r="BK20" s="38" t="str">
        <f>IFERROR(INDEX(Preisfaktoren!$B$22:$F$44,MATCH(D20,Preisfaktoren!$B$22:$B$44,0),5),"")</f>
        <v/>
      </c>
      <c r="BL20" s="38" t="str">
        <f>IFERROR(INDEX(Biegeabzug!$A$4:$H$21,MATCH($BK20,Biegeabzug!$A$4:$A$21,0),MATCH(90,Biegeabzug!$A$4:$H$4,1)),"")</f>
        <v/>
      </c>
      <c r="BM20" s="38" t="str">
        <f t="shared" si="22"/>
        <v/>
      </c>
    </row>
    <row r="21" spans="1:65">
      <c r="A21" s="30"/>
      <c r="B21" s="30"/>
      <c r="C21" s="30"/>
      <c r="D21" s="30"/>
      <c r="E21" s="65" t="s">
        <v>43</v>
      </c>
      <c r="F21" s="48" t="str">
        <f>IF(ISBLANK(D21),"",IF(E21="ja",[2]Übersicht!$C$7,"keine Oberflächenveredelung"))</f>
        <v/>
      </c>
      <c r="G21" s="30"/>
      <c r="H21" s="30"/>
      <c r="I21" s="30"/>
      <c r="J21" s="30"/>
      <c r="K21" s="30"/>
      <c r="L21" s="30"/>
      <c r="M21" s="30"/>
      <c r="N21" s="30">
        <v>0</v>
      </c>
      <c r="O21" s="30">
        <v>0</v>
      </c>
      <c r="P21" s="30">
        <v>0</v>
      </c>
      <c r="Q21" s="30">
        <v>0</v>
      </c>
      <c r="R21" s="30"/>
      <c r="S21" s="30"/>
      <c r="T21" s="30"/>
      <c r="U21" s="30"/>
      <c r="V21" s="65" t="s">
        <v>142</v>
      </c>
      <c r="W21" s="101"/>
      <c r="Y21" s="32">
        <f t="shared" si="0"/>
        <v>0</v>
      </c>
      <c r="Z21" s="32">
        <f t="shared" si="1"/>
        <v>0</v>
      </c>
      <c r="AA21" s="43" t="str">
        <f t="shared" si="11"/>
        <v/>
      </c>
      <c r="AB21" s="43" t="e" vm="19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143</v>
      </c>
      <c r="AF21" s="32" t="str">
        <f t="shared" si="5"/>
        <v/>
      </c>
      <c r="AG21" s="32">
        <f t="shared" si="6"/>
        <v>0</v>
      </c>
      <c r="AH21" s="32" t="e">
        <f t="shared" si="12"/>
        <v>#VALUE!</v>
      </c>
      <c r="AI21" s="32">
        <v>90</v>
      </c>
      <c r="AJ21" s="32">
        <f t="shared" si="13"/>
        <v>0</v>
      </c>
      <c r="AK21" s="32">
        <f t="shared" si="14"/>
        <v>0</v>
      </c>
      <c r="AL21" s="32">
        <f t="shared" si="15"/>
        <v>0</v>
      </c>
      <c r="AM21" s="32">
        <f t="shared" si="16"/>
        <v>0</v>
      </c>
      <c r="AN21" s="32">
        <v>4</v>
      </c>
      <c r="AO21" s="32">
        <v>4</v>
      </c>
      <c r="AP21" s="32">
        <v>0</v>
      </c>
      <c r="AQ21" s="32">
        <f t="shared" si="17"/>
        <v>0</v>
      </c>
      <c r="AR21" s="32">
        <f t="shared" si="7"/>
        <v>2</v>
      </c>
      <c r="AS21" s="32">
        <f t="shared" si="8"/>
        <v>0</v>
      </c>
      <c r="AT21" s="32">
        <f t="shared" si="9"/>
        <v>0</v>
      </c>
      <c r="AU21" s="32" t="str">
        <f t="shared" si="10"/>
        <v>keine</v>
      </c>
      <c r="AV21" s="32"/>
      <c r="AW21" s="32" t="b">
        <f t="shared" si="18"/>
        <v>0</v>
      </c>
      <c r="AX21" s="38"/>
      <c r="AY21" s="38"/>
      <c r="AZ21" s="38"/>
      <c r="BA21" s="38" t="b">
        <f t="shared" si="19"/>
        <v>0</v>
      </c>
      <c r="BB21" s="38" t="b">
        <f t="shared" si="20"/>
        <v>0</v>
      </c>
      <c r="BC21" s="38"/>
      <c r="BD21" s="38"/>
      <c r="BE21" s="38" t="str">
        <f t="shared" si="21"/>
        <v/>
      </c>
      <c r="BF21" s="38"/>
      <c r="BG21" s="38"/>
      <c r="BH21" s="38"/>
      <c r="BI21" s="38"/>
      <c r="BJ21" s="38" t="str">
        <f>IFERROR(INDEX(Preisfaktoren!$B$22:$C$44,MATCH(D21,Preisfaktoren!$B$22:$B$44,0),2),"")</f>
        <v/>
      </c>
      <c r="BK21" s="38" t="str">
        <f>IFERROR(INDEX(Preisfaktoren!$B$22:$F$44,MATCH(D21,Preisfaktoren!$B$22:$B$44,0),5),"")</f>
        <v/>
      </c>
      <c r="BL21" s="38" t="str">
        <f>IFERROR(INDEX(Biegeabzug!$A$4:$H$21,MATCH($BK21,Biegeabzug!$A$4:$A$21,0),MATCH(90,Biegeabzug!$A$4:$H$4,1)),"")</f>
        <v/>
      </c>
      <c r="BM21" s="38" t="str">
        <f t="shared" si="22"/>
        <v/>
      </c>
    </row>
    <row r="22" spans="1:65">
      <c r="A22" s="30"/>
      <c r="B22" s="30"/>
      <c r="C22" s="30"/>
      <c r="D22" s="30"/>
      <c r="E22" s="65" t="s">
        <v>43</v>
      </c>
      <c r="F22" s="48" t="str">
        <f>IF(ISBLANK(D22),"",IF(E22="ja",[2]Übersicht!$C$7,"keine Oberflächenveredelung"))</f>
        <v/>
      </c>
      <c r="G22" s="30"/>
      <c r="H22" s="30"/>
      <c r="I22" s="30"/>
      <c r="J22" s="30"/>
      <c r="K22" s="30"/>
      <c r="L22" s="30"/>
      <c r="M22" s="30"/>
      <c r="N22" s="30">
        <v>0</v>
      </c>
      <c r="O22" s="30">
        <v>0</v>
      </c>
      <c r="P22" s="30">
        <v>0</v>
      </c>
      <c r="Q22" s="30">
        <v>0</v>
      </c>
      <c r="R22" s="30"/>
      <c r="S22" s="30"/>
      <c r="T22" s="30"/>
      <c r="U22" s="30"/>
      <c r="V22" s="65" t="s">
        <v>142</v>
      </c>
      <c r="W22" s="101"/>
      <c r="Y22" s="32">
        <f t="shared" si="0"/>
        <v>0</v>
      </c>
      <c r="Z22" s="32">
        <f t="shared" si="1"/>
        <v>0</v>
      </c>
      <c r="AA22" s="43" t="str">
        <f t="shared" si="11"/>
        <v/>
      </c>
      <c r="AB22" s="43" t="e" vm="19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143</v>
      </c>
      <c r="AF22" s="32" t="str">
        <f t="shared" si="5"/>
        <v/>
      </c>
      <c r="AG22" s="32">
        <f t="shared" si="6"/>
        <v>0</v>
      </c>
      <c r="AH22" s="32" t="e">
        <f t="shared" si="12"/>
        <v>#VALUE!</v>
      </c>
      <c r="AI22" s="32">
        <v>90</v>
      </c>
      <c r="AJ22" s="32">
        <f t="shared" si="13"/>
        <v>0</v>
      </c>
      <c r="AK22" s="32">
        <f t="shared" si="14"/>
        <v>0</v>
      </c>
      <c r="AL22" s="32">
        <f t="shared" si="15"/>
        <v>0</v>
      </c>
      <c r="AM22" s="32">
        <f t="shared" si="16"/>
        <v>0</v>
      </c>
      <c r="AN22" s="32">
        <v>4</v>
      </c>
      <c r="AO22" s="32">
        <v>4</v>
      </c>
      <c r="AP22" s="32">
        <v>0</v>
      </c>
      <c r="AQ22" s="32">
        <f t="shared" si="17"/>
        <v>0</v>
      </c>
      <c r="AR22" s="32">
        <f t="shared" si="7"/>
        <v>2</v>
      </c>
      <c r="AS22" s="32">
        <f t="shared" si="8"/>
        <v>0</v>
      </c>
      <c r="AT22" s="32">
        <f t="shared" si="9"/>
        <v>0</v>
      </c>
      <c r="AU22" s="32" t="str">
        <f t="shared" si="10"/>
        <v>keine</v>
      </c>
      <c r="AV22" s="32"/>
      <c r="AW22" s="32" t="b">
        <f t="shared" si="18"/>
        <v>0</v>
      </c>
      <c r="AX22" s="38"/>
      <c r="AY22" s="38"/>
      <c r="AZ22" s="38"/>
      <c r="BA22" s="38" t="b">
        <f t="shared" si="19"/>
        <v>0</v>
      </c>
      <c r="BB22" s="38" t="b">
        <f t="shared" si="20"/>
        <v>0</v>
      </c>
      <c r="BC22" s="38"/>
      <c r="BD22" s="38"/>
      <c r="BE22" s="38" t="str">
        <f t="shared" si="21"/>
        <v/>
      </c>
      <c r="BF22" s="38"/>
      <c r="BG22" s="38"/>
      <c r="BH22" s="38"/>
      <c r="BI22" s="38"/>
      <c r="BJ22" s="38" t="str">
        <f>IFERROR(INDEX(Preisfaktoren!$B$22:$C$44,MATCH(D22,Preisfaktoren!$B$22:$B$44,0),2),"")</f>
        <v/>
      </c>
      <c r="BK22" s="38" t="str">
        <f>IFERROR(INDEX(Preisfaktoren!$B$22:$F$44,MATCH(D22,Preisfaktoren!$B$22:$B$44,0),5),"")</f>
        <v/>
      </c>
      <c r="BL22" s="38" t="str">
        <f>IFERROR(INDEX(Biegeabzug!$A$4:$H$21,MATCH($BK22,Biegeabzug!$A$4:$A$21,0),MATCH(90,Biegeabzug!$A$4:$H$4,1)),"")</f>
        <v/>
      </c>
      <c r="BM22" s="38" t="str">
        <f t="shared" si="22"/>
        <v/>
      </c>
    </row>
    <row r="23" spans="1:65">
      <c r="A23" s="30"/>
      <c r="B23" s="30"/>
      <c r="C23" s="30"/>
      <c r="D23" s="30"/>
      <c r="E23" s="65" t="s">
        <v>43</v>
      </c>
      <c r="F23" s="48" t="str">
        <f>IF(ISBLANK(D23),"",IF(E23="ja",[2]Übersicht!$C$7,"keine Oberflächenveredelung"))</f>
        <v/>
      </c>
      <c r="G23" s="30"/>
      <c r="H23" s="30"/>
      <c r="I23" s="30"/>
      <c r="J23" s="30"/>
      <c r="K23" s="30"/>
      <c r="L23" s="30"/>
      <c r="M23" s="30"/>
      <c r="N23" s="30">
        <v>0</v>
      </c>
      <c r="O23" s="30">
        <v>0</v>
      </c>
      <c r="P23" s="30">
        <v>0</v>
      </c>
      <c r="Q23" s="30">
        <v>0</v>
      </c>
      <c r="R23" s="30"/>
      <c r="S23" s="30"/>
      <c r="T23" s="30"/>
      <c r="U23" s="30"/>
      <c r="V23" s="65" t="s">
        <v>142</v>
      </c>
      <c r="W23" s="101"/>
      <c r="Y23" s="32">
        <f t="shared" si="0"/>
        <v>0</v>
      </c>
      <c r="Z23" s="32">
        <f t="shared" si="1"/>
        <v>0</v>
      </c>
      <c r="AA23" s="43" t="str">
        <f t="shared" si="11"/>
        <v/>
      </c>
      <c r="AB23" s="43" t="e" vm="19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143</v>
      </c>
      <c r="AF23" s="32" t="str">
        <f t="shared" si="5"/>
        <v/>
      </c>
      <c r="AG23" s="32">
        <f t="shared" si="6"/>
        <v>0</v>
      </c>
      <c r="AH23" s="32" t="e">
        <f t="shared" si="12"/>
        <v>#VALUE!</v>
      </c>
      <c r="AI23" s="32">
        <v>90</v>
      </c>
      <c r="AJ23" s="32">
        <f t="shared" si="13"/>
        <v>0</v>
      </c>
      <c r="AK23" s="32">
        <f t="shared" si="14"/>
        <v>0</v>
      </c>
      <c r="AL23" s="32">
        <f t="shared" si="15"/>
        <v>0</v>
      </c>
      <c r="AM23" s="32">
        <f t="shared" si="16"/>
        <v>0</v>
      </c>
      <c r="AN23" s="32">
        <v>4</v>
      </c>
      <c r="AO23" s="32">
        <v>4</v>
      </c>
      <c r="AP23" s="32">
        <v>0</v>
      </c>
      <c r="AQ23" s="32">
        <f t="shared" si="17"/>
        <v>0</v>
      </c>
      <c r="AR23" s="32">
        <f t="shared" si="7"/>
        <v>2</v>
      </c>
      <c r="AS23" s="32">
        <f t="shared" si="8"/>
        <v>0</v>
      </c>
      <c r="AT23" s="32">
        <f t="shared" si="9"/>
        <v>0</v>
      </c>
      <c r="AU23" s="32" t="str">
        <f t="shared" si="10"/>
        <v>keine</v>
      </c>
      <c r="AV23" s="32"/>
      <c r="AW23" s="32" t="b">
        <f t="shared" si="18"/>
        <v>0</v>
      </c>
      <c r="AX23" s="38"/>
      <c r="AY23" s="38"/>
      <c r="AZ23" s="38"/>
      <c r="BA23" s="38" t="b">
        <f t="shared" si="19"/>
        <v>0</v>
      </c>
      <c r="BB23" s="38" t="b">
        <f t="shared" si="20"/>
        <v>0</v>
      </c>
      <c r="BC23" s="38"/>
      <c r="BD23" s="38"/>
      <c r="BE23" s="38" t="str">
        <f t="shared" si="21"/>
        <v/>
      </c>
      <c r="BF23" s="38"/>
      <c r="BG23" s="38"/>
      <c r="BH23" s="38"/>
      <c r="BI23" s="38"/>
      <c r="BJ23" s="38" t="str">
        <f>IFERROR(INDEX(Preisfaktoren!$B$22:$C$44,MATCH(D23,Preisfaktoren!$B$22:$B$44,0),2),"")</f>
        <v/>
      </c>
      <c r="BK23" s="38" t="str">
        <f>IFERROR(INDEX(Preisfaktoren!$B$22:$F$44,MATCH(D23,Preisfaktoren!$B$22:$B$44,0),5),"")</f>
        <v/>
      </c>
      <c r="BL23" s="38" t="str">
        <f>IFERROR(INDEX(Biegeabzug!$A$4:$H$21,MATCH($BK23,Biegeabzug!$A$4:$A$21,0),MATCH(90,Biegeabzug!$A$4:$H$4,1)),"")</f>
        <v/>
      </c>
      <c r="BM23" s="38" t="str">
        <f t="shared" si="22"/>
        <v/>
      </c>
    </row>
    <row r="24" spans="1:65">
      <c r="A24" s="30"/>
      <c r="B24" s="30"/>
      <c r="C24" s="30"/>
      <c r="D24" s="30"/>
      <c r="E24" s="65" t="s">
        <v>43</v>
      </c>
      <c r="F24" s="48" t="str">
        <f>IF(ISBLANK(D24),"",IF(E24="ja",[2]Übersicht!$C$7,"keine Oberflächenveredelung"))</f>
        <v/>
      </c>
      <c r="G24" s="30"/>
      <c r="H24" s="30"/>
      <c r="I24" s="30"/>
      <c r="J24" s="30"/>
      <c r="K24" s="30"/>
      <c r="L24" s="30"/>
      <c r="M24" s="30"/>
      <c r="N24" s="30">
        <v>0</v>
      </c>
      <c r="O24" s="30">
        <v>0</v>
      </c>
      <c r="P24" s="30">
        <v>0</v>
      </c>
      <c r="Q24" s="30">
        <v>0</v>
      </c>
      <c r="R24" s="30"/>
      <c r="S24" s="30"/>
      <c r="T24" s="30"/>
      <c r="U24" s="30"/>
      <c r="V24" s="65" t="s">
        <v>142</v>
      </c>
      <c r="W24" s="101"/>
      <c r="Y24" s="32">
        <f t="shared" si="0"/>
        <v>0</v>
      </c>
      <c r="Z24" s="32">
        <f t="shared" si="1"/>
        <v>0</v>
      </c>
      <c r="AA24" s="43" t="str">
        <f t="shared" si="11"/>
        <v/>
      </c>
      <c r="AB24" s="43" t="e" vm="19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143</v>
      </c>
      <c r="AF24" s="32" t="str">
        <f t="shared" si="5"/>
        <v/>
      </c>
      <c r="AG24" s="32">
        <f t="shared" si="6"/>
        <v>0</v>
      </c>
      <c r="AH24" s="32" t="e">
        <f t="shared" si="12"/>
        <v>#VALUE!</v>
      </c>
      <c r="AI24" s="32">
        <v>90</v>
      </c>
      <c r="AJ24" s="32">
        <f t="shared" si="13"/>
        <v>0</v>
      </c>
      <c r="AK24" s="32">
        <f t="shared" si="14"/>
        <v>0</v>
      </c>
      <c r="AL24" s="32">
        <f t="shared" si="15"/>
        <v>0</v>
      </c>
      <c r="AM24" s="32">
        <f t="shared" si="16"/>
        <v>0</v>
      </c>
      <c r="AN24" s="32">
        <v>4</v>
      </c>
      <c r="AO24" s="32">
        <v>4</v>
      </c>
      <c r="AP24" s="32">
        <v>0</v>
      </c>
      <c r="AQ24" s="32">
        <f t="shared" si="17"/>
        <v>0</v>
      </c>
      <c r="AR24" s="32">
        <f t="shared" si="7"/>
        <v>2</v>
      </c>
      <c r="AS24" s="32">
        <f t="shared" si="8"/>
        <v>0</v>
      </c>
      <c r="AT24" s="32">
        <f t="shared" si="9"/>
        <v>0</v>
      </c>
      <c r="AU24" s="32" t="str">
        <f t="shared" si="10"/>
        <v>keine</v>
      </c>
      <c r="AV24" s="32"/>
      <c r="AW24" s="32" t="b">
        <f t="shared" si="18"/>
        <v>0</v>
      </c>
      <c r="AX24" s="38"/>
      <c r="AY24" s="38"/>
      <c r="AZ24" s="38"/>
      <c r="BA24" s="38" t="b">
        <f t="shared" si="19"/>
        <v>0</v>
      </c>
      <c r="BB24" s="38" t="b">
        <f t="shared" si="20"/>
        <v>0</v>
      </c>
      <c r="BC24" s="38"/>
      <c r="BD24" s="38"/>
      <c r="BE24" s="38" t="str">
        <f t="shared" si="21"/>
        <v/>
      </c>
      <c r="BF24" s="38"/>
      <c r="BG24" s="38"/>
      <c r="BH24" s="38"/>
      <c r="BI24" s="38"/>
      <c r="BJ24" s="38" t="str">
        <f>IFERROR(INDEX(Preisfaktoren!$B$22:$C$44,MATCH(D24,Preisfaktoren!$B$22:$B$44,0),2),"")</f>
        <v/>
      </c>
      <c r="BK24" s="38" t="str">
        <f>IFERROR(INDEX(Preisfaktoren!$B$22:$F$44,MATCH(D24,Preisfaktoren!$B$22:$B$44,0),5),"")</f>
        <v/>
      </c>
      <c r="BL24" s="38" t="str">
        <f>IFERROR(INDEX(Biegeabzug!$A$4:$H$21,MATCH($BK24,Biegeabzug!$A$4:$A$21,0),MATCH(90,Biegeabzug!$A$4:$H$4,1)),"")</f>
        <v/>
      </c>
      <c r="BM24" s="38" t="str">
        <f t="shared" si="22"/>
        <v/>
      </c>
    </row>
    <row r="25" spans="1:65">
      <c r="A25" s="30"/>
      <c r="B25" s="30"/>
      <c r="C25" s="30"/>
      <c r="D25" s="30"/>
      <c r="E25" s="65" t="s">
        <v>43</v>
      </c>
      <c r="F25" s="48" t="str">
        <f>IF(ISBLANK(D25),"",IF(E25="ja",[2]Übersicht!$C$7,"keine Oberflächenveredelung"))</f>
        <v/>
      </c>
      <c r="G25" s="30"/>
      <c r="H25" s="30"/>
      <c r="I25" s="30"/>
      <c r="J25" s="30"/>
      <c r="K25" s="30"/>
      <c r="L25" s="30"/>
      <c r="M25" s="30"/>
      <c r="N25" s="30">
        <v>0</v>
      </c>
      <c r="O25" s="30">
        <v>0</v>
      </c>
      <c r="P25" s="30">
        <v>0</v>
      </c>
      <c r="Q25" s="30">
        <v>0</v>
      </c>
      <c r="R25" s="30"/>
      <c r="S25" s="30"/>
      <c r="T25" s="30"/>
      <c r="U25" s="30"/>
      <c r="V25" s="65" t="s">
        <v>142</v>
      </c>
      <c r="W25" s="101"/>
      <c r="Y25" s="32">
        <f t="shared" si="0"/>
        <v>0</v>
      </c>
      <c r="Z25" s="32">
        <f t="shared" si="1"/>
        <v>0</v>
      </c>
      <c r="AA25" s="43" t="str">
        <f t="shared" si="11"/>
        <v/>
      </c>
      <c r="AB25" s="43" t="e" vm="19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143</v>
      </c>
      <c r="AF25" s="32" t="str">
        <f t="shared" si="5"/>
        <v/>
      </c>
      <c r="AG25" s="32">
        <f t="shared" si="6"/>
        <v>0</v>
      </c>
      <c r="AH25" s="32" t="e">
        <f t="shared" si="12"/>
        <v>#VALUE!</v>
      </c>
      <c r="AI25" s="32">
        <v>90</v>
      </c>
      <c r="AJ25" s="32">
        <f t="shared" si="13"/>
        <v>0</v>
      </c>
      <c r="AK25" s="32">
        <f t="shared" si="14"/>
        <v>0</v>
      </c>
      <c r="AL25" s="32">
        <f t="shared" si="15"/>
        <v>0</v>
      </c>
      <c r="AM25" s="32">
        <f t="shared" si="16"/>
        <v>0</v>
      </c>
      <c r="AN25" s="32">
        <v>4</v>
      </c>
      <c r="AO25" s="32">
        <v>4</v>
      </c>
      <c r="AP25" s="32">
        <v>0</v>
      </c>
      <c r="AQ25" s="32">
        <f t="shared" si="17"/>
        <v>0</v>
      </c>
      <c r="AR25" s="32">
        <f t="shared" si="7"/>
        <v>2</v>
      </c>
      <c r="AS25" s="32">
        <f t="shared" si="8"/>
        <v>0</v>
      </c>
      <c r="AT25" s="32">
        <f t="shared" si="9"/>
        <v>0</v>
      </c>
      <c r="AU25" s="32" t="str">
        <f t="shared" si="10"/>
        <v>keine</v>
      </c>
      <c r="AV25" s="32"/>
      <c r="AW25" s="32" t="b">
        <f t="shared" si="18"/>
        <v>0</v>
      </c>
      <c r="AX25" s="38"/>
      <c r="AY25" s="38"/>
      <c r="AZ25" s="38"/>
      <c r="BA25" s="38" t="b">
        <f t="shared" si="19"/>
        <v>0</v>
      </c>
      <c r="BB25" s="38" t="b">
        <f t="shared" si="20"/>
        <v>0</v>
      </c>
      <c r="BC25" s="38"/>
      <c r="BD25" s="38"/>
      <c r="BE25" s="38" t="str">
        <f t="shared" si="21"/>
        <v/>
      </c>
      <c r="BF25" s="38"/>
      <c r="BG25" s="38"/>
      <c r="BH25" s="38"/>
      <c r="BI25" s="38"/>
      <c r="BJ25" s="38" t="str">
        <f>IFERROR(INDEX(Preisfaktoren!$B$22:$C$44,MATCH(D25,Preisfaktoren!$B$22:$B$44,0),2),"")</f>
        <v/>
      </c>
      <c r="BK25" s="38" t="str">
        <f>IFERROR(INDEX(Preisfaktoren!$B$22:$F$44,MATCH(D25,Preisfaktoren!$B$22:$B$44,0),5),"")</f>
        <v/>
      </c>
      <c r="BL25" s="38" t="str">
        <f>IFERROR(INDEX(Biegeabzug!$A$4:$H$21,MATCH($BK25,Biegeabzug!$A$4:$A$21,0),MATCH(90,Biegeabzug!$A$4:$H$4,1)),"")</f>
        <v/>
      </c>
      <c r="BM25" s="38" t="str">
        <f t="shared" si="22"/>
        <v/>
      </c>
    </row>
  </sheetData>
  <sheetProtection sheet="1" objects="1" scenarios="1"/>
  <mergeCells count="11">
    <mergeCell ref="R4:T4"/>
    <mergeCell ref="P2:Q2"/>
    <mergeCell ref="P3:Q3"/>
    <mergeCell ref="C2:D2"/>
    <mergeCell ref="A3:D3"/>
    <mergeCell ref="G2:H2"/>
    <mergeCell ref="G3:H3"/>
    <mergeCell ref="I2:J2"/>
    <mergeCell ref="I3:J3"/>
    <mergeCell ref="N2:O2"/>
    <mergeCell ref="N3:O3"/>
  </mergeCells>
  <conditionalFormatting sqref="V6:V25">
    <cfRule type="expression" dxfId="5" priority="1">
      <formula>NOT($BM6)</formula>
    </cfRule>
  </conditionalFormatting>
  <conditionalFormatting sqref="AE6:AE25">
    <cfRule type="expression" dxfId="4" priority="2">
      <formula>AD6&lt;&gt;#REF!</formula>
    </cfRule>
  </conditionalFormatting>
  <dataValidations count="10">
    <dataValidation type="custom" allowBlank="1" showInputMessage="1" showErrorMessage="1" errorTitle="Breite B2 zu klein" error="Die Breite B2 muss so gross sein, dass B2 - 2*B3&gt;=46mm beträgt." sqref="I6:I25" xr:uid="{ECB3B288-5917-46B7-B91E-BFAFE38FBE49}">
      <formula1>BA6</formula1>
    </dataValidation>
    <dataValidation allowBlank="1" showErrorMessage="1" errorTitle="Materialstärke zu klein" error="Für Bolzen muss das Material mindestens 2mm stark sein, sonst sieht man Abdrücke auf der Gegenseite." sqref="BM6:BM25" xr:uid="{44736FFC-FD31-4821-81B6-EB4F98960062}"/>
    <dataValidation allowBlank="1" sqref="F6:F25" xr:uid="{62D0C9B6-D353-481A-8583-80558A743FC9}"/>
    <dataValidation type="list" allowBlank="1" showInputMessage="1" showErrorMessage="1" sqref="AE6:AE25" xr:uid="{16BC9816-E4A3-4ED2-AD17-07A367650992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E9CCAF68-4729-4170-BD90-89DC8D657513}">
      <formula1>"Ja,Nein"</formula1>
    </dataValidation>
    <dataValidation type="list" allowBlank="1" showInputMessage="1" showErrorMessage="1" sqref="D6:D25" xr:uid="{3E21D603-38BC-4D98-A3E8-AAAD28795B21}">
      <formula1>MaterialArten</formula1>
    </dataValidation>
    <dataValidation type="custom" allowBlank="1" showInputMessage="1" showErrorMessage="1" errorTitle="Winkel W01 weicht ab" error="Der Winkel W01 muss 90 bis 180° betragen." sqref="M6:M25" xr:uid="{DBEA6DB3-84D1-451A-8944-5BC7583AFD90}">
      <formula1>BE6</formula1>
    </dataValidation>
    <dataValidation type="custom" allowBlank="1" showInputMessage="1" showErrorMessage="1" errorTitle="Breite B3 zu gross" error="Die Breite B3 darf höchstens so gross sein, dass B2-2*B3&gt;=46mm beträgt." sqref="J6:J25" xr:uid="{D76BBEBD-616B-4022-A4AE-EB72C5E76E2D}">
      <formula1>BB6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A1B73D6C-A7EC-4294-B62D-E6ADEEEFFBE8}"/>
    <dataValidation type="list" allowBlank="1" sqref="E6:E25" xr:uid="{F12C2538-C309-41B3-BF5B-001505F7B397}">
      <formula1>"ja,nein"</formula1>
    </dataValidation>
  </dataValidations>
  <hyperlinks>
    <hyperlink ref="F1" location="'Sélection du type'!A1" display="zurück zu Typenauswahl" xr:uid="{BF09E266-76AA-46AA-914D-411271A8FAC0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56F67-B6FB-4B32-94A5-B24FB54EA063}">
  <dimension ref="A1:BN25"/>
  <sheetViews>
    <sheetView zoomScaleNormal="100" workbookViewId="0">
      <selection activeCell="A6" sqref="A6"/>
    </sheetView>
  </sheetViews>
  <sheetFormatPr baseColWidth="10" defaultColWidth="11.3828125" defaultRowHeight="12.45" outlineLevelCol="1"/>
  <cols>
    <col min="1" max="1" width="14.3046875" customWidth="1"/>
    <col min="2" max="2" width="11.3046875" customWidth="1"/>
    <col min="3" max="3" width="22.53515625" customWidth="1"/>
    <col min="4" max="4" width="26.53515625" bestFit="1" customWidth="1"/>
    <col min="5" max="5" width="20.15234375" bestFit="1" customWidth="1"/>
    <col min="6" max="6" width="27.84375" customWidth="1"/>
    <col min="13" max="13" width="11.3828125" hidden="1" customWidth="1"/>
    <col min="18" max="18" width="11.3828125" customWidth="1"/>
    <col min="19" max="19" width="14.69140625" bestFit="1" customWidth="1"/>
    <col min="20" max="20" width="7.84375" bestFit="1" customWidth="1"/>
    <col min="21" max="22" width="11.3828125" hidden="1" customWidth="1"/>
    <col min="23" max="23" width="31.3828125" customWidth="1"/>
    <col min="25" max="62" width="11.3828125" hidden="1" customWidth="1" outlineLevel="1"/>
    <col min="63" max="63" width="14.3046875" hidden="1" customWidth="1" outlineLevel="1"/>
    <col min="64" max="64" width="11.84375" hidden="1" customWidth="1" outlineLevel="1"/>
    <col min="65" max="65" width="11.3828125" hidden="1" customWidth="1" outlineLevel="1"/>
    <col min="66" max="66" width="11.3828125" collapsed="1"/>
  </cols>
  <sheetData>
    <row r="1" spans="1:65" ht="15.45">
      <c r="A1" s="31" t="s">
        <v>88</v>
      </c>
      <c r="B1" s="31"/>
      <c r="C1" s="31"/>
      <c r="D1" s="31"/>
      <c r="F1" s="47" t="s">
        <v>29</v>
      </c>
      <c r="W1" s="31"/>
    </row>
    <row r="2" spans="1:65" ht="91.5" customHeight="1">
      <c r="A2" s="34" t="s">
        <v>30</v>
      </c>
      <c r="C2" s="153" t="s">
        <v>89</v>
      </c>
      <c r="D2" s="153"/>
      <c r="F2" s="57"/>
      <c r="G2" s="163" t="str">
        <f>Bilder!A24</f>
        <v>U-Blech seitlich Nr.1</v>
      </c>
      <c r="H2" s="163"/>
      <c r="I2" s="163" t="str">
        <f>Bilder!A25</f>
        <v>U-Blech seitlich Nr.2</v>
      </c>
      <c r="J2" s="163"/>
      <c r="K2" s="163" t="str">
        <f>Bilder!A26</f>
        <v>U-Blech seitlich Nr.3</v>
      </c>
      <c r="L2" s="163"/>
      <c r="N2" s="163" t="str">
        <f>Bilder!A27</f>
        <v>U-Blech seitlich Nr.4</v>
      </c>
      <c r="O2" s="163"/>
      <c r="W2" s="102"/>
    </row>
    <row r="3" spans="1:65" ht="211.5" customHeight="1">
      <c r="A3" s="160" t="e" vm="45">
        <f>INDEX(Bilder,MATCH(A1,Blechbezeichnung,0),3)</f>
        <v>#VALUE!</v>
      </c>
      <c r="B3" s="160"/>
      <c r="C3" s="160"/>
      <c r="D3" s="160"/>
      <c r="F3" s="49" t="e" vm="20">
        <f>INDEX(Bilder,MATCH(A1,Blechbezeichnung,0),2)</f>
        <v>#VALUE!</v>
      </c>
      <c r="G3" s="162" t="e" vm="39">
        <f>INDEX(Bilder,MATCH(G2,Blechbezeichnung,0),2)</f>
        <v>#VALUE!</v>
      </c>
      <c r="H3" s="162"/>
      <c r="I3" s="162" t="e" vm="40">
        <f>INDEX(Bilder,MATCH(I2,Blechbezeichnung,0),2)</f>
        <v>#VALUE!</v>
      </c>
      <c r="J3" s="162"/>
      <c r="K3" s="162" t="e" vm="41">
        <f>INDEX(Bilder,MATCH(K2,Blechbezeichnung,0),2)</f>
        <v>#VALUE!</v>
      </c>
      <c r="L3" s="162"/>
      <c r="M3" s="103"/>
      <c r="N3" s="162" t="e" vm="42">
        <f>INDEX(Bilder,MATCH(N2,Blechbezeichnung,0),2)</f>
        <v>#VALUE!</v>
      </c>
      <c r="O3" s="162"/>
      <c r="R3" s="103"/>
      <c r="S3" s="103"/>
      <c r="T3" s="103"/>
      <c r="U3" s="103"/>
      <c r="V3" s="103"/>
    </row>
    <row r="4" spans="1:65" ht="19.5" customHeight="1">
      <c r="A4" s="98"/>
      <c r="B4" s="98"/>
      <c r="C4" s="98"/>
      <c r="D4" s="98"/>
      <c r="E4" s="98"/>
      <c r="F4" s="98"/>
      <c r="G4" s="99"/>
      <c r="H4" s="99"/>
      <c r="I4" s="99"/>
      <c r="J4" s="99"/>
      <c r="K4" s="99"/>
      <c r="L4" s="99"/>
      <c r="M4" s="71"/>
      <c r="N4" s="99"/>
      <c r="O4" s="99"/>
      <c r="P4" s="107"/>
      <c r="Q4" s="107"/>
      <c r="R4" s="161" t="s">
        <v>32</v>
      </c>
      <c r="S4" s="161"/>
      <c r="T4" s="161"/>
      <c r="U4" s="71"/>
      <c r="V4" s="71"/>
    </row>
    <row r="5" spans="1:65" ht="49.75">
      <c r="A5" s="104" t="s">
        <v>13</v>
      </c>
      <c r="B5" s="105" t="s">
        <v>14</v>
      </c>
      <c r="C5" s="105" t="s">
        <v>33</v>
      </c>
      <c r="D5" s="105" t="s">
        <v>18</v>
      </c>
      <c r="E5" s="105" t="s">
        <v>34</v>
      </c>
      <c r="F5" s="105" t="s">
        <v>35</v>
      </c>
      <c r="G5" s="105" t="s">
        <v>36</v>
      </c>
      <c r="H5" s="105" t="s">
        <v>55</v>
      </c>
      <c r="I5" s="106" t="s">
        <v>90</v>
      </c>
      <c r="J5" s="106" t="s">
        <v>91</v>
      </c>
      <c r="K5" s="105" t="s">
        <v>92</v>
      </c>
      <c r="L5" s="105" t="s">
        <v>93</v>
      </c>
      <c r="M5" s="105" t="s">
        <v>115</v>
      </c>
      <c r="N5" s="105" t="s">
        <v>81</v>
      </c>
      <c r="O5" s="105" t="s">
        <v>82</v>
      </c>
      <c r="P5" s="105" t="s">
        <v>83</v>
      </c>
      <c r="Q5" s="105" t="s">
        <v>84</v>
      </c>
      <c r="R5" s="104" t="s">
        <v>50</v>
      </c>
      <c r="S5" s="104" t="s">
        <v>51</v>
      </c>
      <c r="T5" s="104" t="s">
        <v>52</v>
      </c>
      <c r="U5" s="104" t="s">
        <v>103</v>
      </c>
      <c r="V5" s="104" t="s">
        <v>161</v>
      </c>
      <c r="W5" s="37" t="s">
        <v>42</v>
      </c>
      <c r="X5" s="29"/>
      <c r="Y5" s="37" t="s">
        <v>105</v>
      </c>
      <c r="Z5" s="37" t="s">
        <v>106</v>
      </c>
      <c r="AA5" s="37" t="s">
        <v>107</v>
      </c>
      <c r="AB5" s="37" t="s">
        <v>108</v>
      </c>
      <c r="AC5" s="37" t="s">
        <v>109</v>
      </c>
      <c r="AD5" s="37" t="s">
        <v>110</v>
      </c>
      <c r="AE5" s="37" t="s">
        <v>111</v>
      </c>
      <c r="AF5" s="37" t="s">
        <v>112</v>
      </c>
      <c r="AG5" s="37" t="s">
        <v>113</v>
      </c>
      <c r="AH5" s="37" t="s">
        <v>114</v>
      </c>
      <c r="AI5" s="37" t="s">
        <v>115</v>
      </c>
      <c r="AJ5" s="37" t="s">
        <v>99</v>
      </c>
      <c r="AK5" s="37" t="s">
        <v>100</v>
      </c>
      <c r="AL5" s="37" t="s">
        <v>101</v>
      </c>
      <c r="AM5" s="37" t="s">
        <v>102</v>
      </c>
      <c r="AN5" s="37" t="s">
        <v>116</v>
      </c>
      <c r="AO5" s="37" t="s">
        <v>117</v>
      </c>
      <c r="AP5" s="37" t="s">
        <v>118</v>
      </c>
      <c r="AQ5" s="37" t="s">
        <v>119</v>
      </c>
      <c r="AR5" s="37" t="s">
        <v>120</v>
      </c>
      <c r="AS5" s="37" t="s">
        <v>121</v>
      </c>
      <c r="AT5" s="37" t="s">
        <v>122</v>
      </c>
      <c r="AU5" s="37" t="s">
        <v>123</v>
      </c>
      <c r="AV5" s="37" t="s">
        <v>103</v>
      </c>
      <c r="AW5" s="37" t="s">
        <v>124</v>
      </c>
      <c r="AX5" s="37" t="s">
        <v>125</v>
      </c>
      <c r="AY5" s="37" t="s">
        <v>126</v>
      </c>
      <c r="AZ5" s="37" t="s">
        <v>159</v>
      </c>
      <c r="BA5" s="37" t="s">
        <v>145</v>
      </c>
      <c r="BB5" s="37" t="s">
        <v>146</v>
      </c>
      <c r="BC5" s="37" t="s">
        <v>130</v>
      </c>
      <c r="BD5" s="37" t="s">
        <v>131</v>
      </c>
      <c r="BE5" s="37" t="s">
        <v>162</v>
      </c>
      <c r="BF5" s="37" t="s">
        <v>133</v>
      </c>
      <c r="BG5" s="37" t="s">
        <v>134</v>
      </c>
      <c r="BH5" s="37" t="s">
        <v>135</v>
      </c>
      <c r="BI5" s="37" t="s">
        <v>136</v>
      </c>
      <c r="BJ5" s="37" t="s">
        <v>137</v>
      </c>
      <c r="BK5" s="37" t="s">
        <v>138</v>
      </c>
      <c r="BL5" s="37" t="s">
        <v>157</v>
      </c>
      <c r="BM5" s="37" t="s">
        <v>141</v>
      </c>
    </row>
    <row r="6" spans="1:65">
      <c r="A6" s="30"/>
      <c r="B6" s="30"/>
      <c r="C6" s="30"/>
      <c r="D6" s="30"/>
      <c r="E6" s="65" t="s">
        <v>43</v>
      </c>
      <c r="F6" s="48" t="str">
        <f>IF(ISBLANK(D6),"",IF(E6="ja",[2]Übersicht!$C$7,"keine Oberflächenveredelung"))</f>
        <v/>
      </c>
      <c r="G6" s="30"/>
      <c r="H6" s="30"/>
      <c r="I6" s="30"/>
      <c r="J6" s="30"/>
      <c r="K6" s="30"/>
      <c r="L6" s="30"/>
      <c r="M6" s="30">
        <v>90</v>
      </c>
      <c r="N6" s="30">
        <v>0</v>
      </c>
      <c r="O6" s="30">
        <v>0</v>
      </c>
      <c r="P6" s="30">
        <v>0</v>
      </c>
      <c r="Q6" s="30">
        <v>0</v>
      </c>
      <c r="R6" s="30"/>
      <c r="S6" s="30"/>
      <c r="T6" s="30"/>
      <c r="U6" s="30"/>
      <c r="V6" s="65" t="s">
        <v>142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>IF(B6&gt;0,$A$1,"")</f>
        <v/>
      </c>
      <c r="AB6" s="43" t="e" vm="20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143</v>
      </c>
      <c r="AF6" s="32" t="str">
        <f t="shared" ref="AF6:AF25" si="5">F6</f>
        <v/>
      </c>
      <c r="AG6" s="32">
        <f t="shared" ref="AG6:AG25" si="6">G6</f>
        <v>0</v>
      </c>
      <c r="AH6" s="32" t="e">
        <f>H6+I6+J6+K6+L6*2-5*BL6</f>
        <v>#VALUE!</v>
      </c>
      <c r="AI6" s="32">
        <f>M6</f>
        <v>90</v>
      </c>
      <c r="AJ6" s="32">
        <f>N6</f>
        <v>0</v>
      </c>
      <c r="AK6" s="32">
        <f>O6</f>
        <v>0</v>
      </c>
      <c r="AL6" s="32">
        <f>P6</f>
        <v>0</v>
      </c>
      <c r="AM6" s="32">
        <f>Q6</f>
        <v>0</v>
      </c>
      <c r="AN6" s="32">
        <v>4</v>
      </c>
      <c r="AO6" s="32">
        <v>5</v>
      </c>
      <c r="AP6" s="32">
        <v>0</v>
      </c>
      <c r="AQ6" s="32">
        <f>IF(V6="Ja",IF(G6&lt;2000,2,ROUNDUP((G6-2*G6/4)/900+1,0)),0)</f>
        <v>0</v>
      </c>
      <c r="AR6" s="32">
        <f t="shared" ref="AR6:AR25" si="7">IF(V6="Nein",2*ROUNDUP(1+(G6-Q6-2*100)/400,0),0)+T6</f>
        <v>2</v>
      </c>
      <c r="AS6" s="32">
        <f t="shared" ref="AS6:AS25" si="8">IF(N6&gt;0,2,0)+R6</f>
        <v>0</v>
      </c>
      <c r="AT6" s="32">
        <f t="shared" ref="AT6:AT25" si="9">IF(O6&gt;0,2,0)+S6</f>
        <v>0</v>
      </c>
      <c r="AU6" s="32" t="str">
        <f t="shared" ref="AU6:AU25" si="10">IF(ISBLANK(W6),"keine",W6)</f>
        <v>keine</v>
      </c>
      <c r="AV6" s="32"/>
      <c r="AW6" s="32" t="b">
        <f>IF(AND(COUNTBLANK(A6:G6)=0,COUNTBLANK(H6:L6)=0,COUNTBLANK(N6:Q6)=0),TRUE(),FALSE())</f>
        <v>0</v>
      </c>
      <c r="AX6" s="38"/>
      <c r="AY6" s="38"/>
      <c r="AZ6" s="38" t="b">
        <f>IF(H6&lt;=J6-L6,TRUE(),FALSE())</f>
        <v>1</v>
      </c>
      <c r="BA6" s="38" t="b">
        <f>IF(I6&gt;=K6+L6,TRUE(),FALSE())</f>
        <v>1</v>
      </c>
      <c r="BB6" s="38" t="b">
        <f>IF(J6&gt;=H6+L6,TRUE(),FALSE())</f>
        <v>1</v>
      </c>
      <c r="BC6" s="38" t="b">
        <f>IF(K6&lt;=I6-L6,TRUE(),FALSE())</f>
        <v>1</v>
      </c>
      <c r="BD6" s="38" t="b">
        <f>IF(AND(L6&lt;=J6-H6,L6&lt;=I6-K6),TRUE(),FALSE())</f>
        <v>1</v>
      </c>
      <c r="BE6" s="38"/>
      <c r="BF6" s="38"/>
      <c r="BG6" s="38"/>
      <c r="BH6" s="38"/>
      <c r="BI6" s="38"/>
      <c r="BJ6" s="38" t="str">
        <f>IFERROR(INDEX(Preisfaktoren!$B$22:$C$44,MATCH(D6,Preisfaktoren!$B$22:$B$44,0),2),"")</f>
        <v/>
      </c>
      <c r="BK6" s="38" t="str">
        <f>IFERROR(INDEX(Preisfaktoren!$B$22:$F$44,MATCH(D6,Preisfaktoren!$B$22:$B$44,0),5),"")</f>
        <v/>
      </c>
      <c r="BL6" s="38" t="str">
        <f>IFERROR(INDEX(Biegeabzug!$A$4:$H$21,MATCH($BK6,Biegeabzug!$A$4:$A$21,0),MATCH(90,Biegeabzug!$A$4:$H$4,1)),"")</f>
        <v/>
      </c>
      <c r="BM6" s="38" t="str">
        <f>IF(V6="Nein","",IF(AND(V6="Ja",BJ6&lt;2),FALSE(),TRUE()))</f>
        <v/>
      </c>
    </row>
    <row r="7" spans="1:65">
      <c r="A7" s="30"/>
      <c r="B7" s="30"/>
      <c r="C7" s="30"/>
      <c r="D7" s="30"/>
      <c r="E7" s="65" t="s">
        <v>43</v>
      </c>
      <c r="F7" s="48" t="str">
        <f>IF(ISBLANK(D7),"",IF(E7="ja",[2]Übersicht!$C$7,"keine Oberflächenveredelung"))</f>
        <v/>
      </c>
      <c r="G7" s="30"/>
      <c r="H7" s="30"/>
      <c r="I7" s="30"/>
      <c r="J7" s="30"/>
      <c r="K7" s="30"/>
      <c r="L7" s="30"/>
      <c r="M7" s="30">
        <v>90</v>
      </c>
      <c r="N7" s="30">
        <v>0</v>
      </c>
      <c r="O7" s="30">
        <v>0</v>
      </c>
      <c r="P7" s="30">
        <v>0</v>
      </c>
      <c r="Q7" s="30">
        <v>0</v>
      </c>
      <c r="R7" s="30"/>
      <c r="S7" s="30"/>
      <c r="T7" s="30"/>
      <c r="U7" s="30"/>
      <c r="V7" s="65" t="s">
        <v>142</v>
      </c>
      <c r="W7" s="101"/>
      <c r="Y7" s="32">
        <f t="shared" si="0"/>
        <v>0</v>
      </c>
      <c r="Z7" s="32">
        <f t="shared" si="1"/>
        <v>0</v>
      </c>
      <c r="AA7" s="43" t="str">
        <f t="shared" ref="AA7:AA25" si="11">IF(B7&gt;0,$A$1,"")</f>
        <v/>
      </c>
      <c r="AB7" s="43" t="e" vm="20">
        <f t="shared" si="2"/>
        <v>#VALUE!</v>
      </c>
      <c r="AC7" s="32">
        <f t="shared" si="3"/>
        <v>0</v>
      </c>
      <c r="AD7" s="32">
        <f t="shared" si="4"/>
        <v>0</v>
      </c>
      <c r="AE7" s="33" t="s">
        <v>143</v>
      </c>
      <c r="AF7" s="32" t="str">
        <f t="shared" si="5"/>
        <v/>
      </c>
      <c r="AG7" s="32">
        <f t="shared" si="6"/>
        <v>0</v>
      </c>
      <c r="AH7" s="32" t="e">
        <f t="shared" ref="AH7:AH25" si="12">H7+I7+J7+K7+L7*2-5*BL7</f>
        <v>#VALUE!</v>
      </c>
      <c r="AI7" s="32">
        <f t="shared" ref="AI7:AI25" si="13">M7</f>
        <v>90</v>
      </c>
      <c r="AJ7" s="32">
        <f t="shared" ref="AJ7:AJ25" si="14">N7</f>
        <v>0</v>
      </c>
      <c r="AK7" s="32">
        <f t="shared" ref="AK7:AK25" si="15">O7</f>
        <v>0</v>
      </c>
      <c r="AL7" s="32">
        <f t="shared" ref="AL7:AL25" si="16">P7</f>
        <v>0</v>
      </c>
      <c r="AM7" s="32">
        <f t="shared" ref="AM7:AM25" si="17">Q7</f>
        <v>0</v>
      </c>
      <c r="AN7" s="32">
        <v>4</v>
      </c>
      <c r="AO7" s="32">
        <v>5</v>
      </c>
      <c r="AP7" s="32">
        <v>0</v>
      </c>
      <c r="AQ7" s="32">
        <f t="shared" ref="AQ7:AQ25" si="18">IF(V7="Ja",IF(G7&lt;2000,2,ROUNDUP((G7-2*G7/4)/900+1,0)),0)</f>
        <v>0</v>
      </c>
      <c r="AR7" s="32">
        <f t="shared" si="7"/>
        <v>2</v>
      </c>
      <c r="AS7" s="32">
        <f t="shared" si="8"/>
        <v>0</v>
      </c>
      <c r="AT7" s="32">
        <f t="shared" si="9"/>
        <v>0</v>
      </c>
      <c r="AU7" s="32" t="str">
        <f t="shared" si="10"/>
        <v>keine</v>
      </c>
      <c r="AV7" s="32"/>
      <c r="AW7" s="32" t="b">
        <f t="shared" ref="AW7:AW25" si="19">IF(AND(COUNTBLANK(A7:G7)=0,COUNTBLANK(H7:L7)=0,COUNTBLANK(N7:Q7)=0),TRUE(),FALSE())</f>
        <v>0</v>
      </c>
      <c r="AX7" s="38"/>
      <c r="AY7" s="38"/>
      <c r="AZ7" s="38" t="b">
        <f t="shared" ref="AZ7:AZ25" si="20">IF(H7&lt;=J7-L7,TRUE(),FALSE())</f>
        <v>1</v>
      </c>
      <c r="BA7" s="38" t="b">
        <f t="shared" ref="BA7:BA25" si="21">IF(I7&gt;=K7+L7,TRUE(),FALSE())</f>
        <v>1</v>
      </c>
      <c r="BB7" s="38" t="b">
        <f t="shared" ref="BB7:BB25" si="22">IF(J7&gt;=H7+L7,TRUE(),FALSE())</f>
        <v>1</v>
      </c>
      <c r="BC7" s="38" t="b">
        <f t="shared" ref="BC7:BC25" si="23">IF(K7&lt;=I7-L7,TRUE(),FALSE())</f>
        <v>1</v>
      </c>
      <c r="BD7" s="38" t="b">
        <f t="shared" ref="BD7:BD25" si="24">IF(AND(L7&lt;=J7-H7,L7&lt;=I7-K7),TRUE(),FALSE())</f>
        <v>1</v>
      </c>
      <c r="BE7" s="38"/>
      <c r="BF7" s="38"/>
      <c r="BG7" s="38"/>
      <c r="BH7" s="38"/>
      <c r="BI7" s="38"/>
      <c r="BJ7" s="38" t="str">
        <f>IFERROR(INDEX(Preisfaktoren!$B$22:$C$44,MATCH(D7,Preisfaktoren!$B$22:$B$44,0),2),"")</f>
        <v/>
      </c>
      <c r="BK7" s="38" t="str">
        <f>IFERROR(INDEX(Preisfaktoren!$B$22:$F$44,MATCH(D7,Preisfaktoren!$B$22:$B$44,0),5),"")</f>
        <v/>
      </c>
      <c r="BL7" s="38" t="str">
        <f>IFERROR(INDEX(Biegeabzug!$A$4:$H$21,MATCH($BK7,Biegeabzug!$A$4:$A$21,0),MATCH(90,Biegeabzug!$A$4:$H$4,1)),"")</f>
        <v/>
      </c>
      <c r="BM7" s="38" t="str">
        <f t="shared" ref="BM7:BM25" si="25">IF(V7="Nein","",IF(AND(V7="Ja",BJ7&lt;2),FALSE(),TRUE()))</f>
        <v/>
      </c>
    </row>
    <row r="8" spans="1:65">
      <c r="A8" s="30"/>
      <c r="B8" s="30"/>
      <c r="C8" s="30"/>
      <c r="D8" s="30"/>
      <c r="E8" s="65" t="s">
        <v>43</v>
      </c>
      <c r="F8" s="48" t="str">
        <f>IF(ISBLANK(D8),"",IF(E8="ja",[2]Übersicht!$C$7,"keine Oberflächenveredelung"))</f>
        <v/>
      </c>
      <c r="G8" s="30"/>
      <c r="H8" s="30"/>
      <c r="I8" s="30"/>
      <c r="J8" s="30"/>
      <c r="K8" s="30"/>
      <c r="L8" s="30"/>
      <c r="M8" s="30">
        <v>90</v>
      </c>
      <c r="N8" s="30">
        <v>0</v>
      </c>
      <c r="O8" s="30">
        <v>0</v>
      </c>
      <c r="P8" s="30">
        <v>0</v>
      </c>
      <c r="Q8" s="30">
        <v>0</v>
      </c>
      <c r="R8" s="30"/>
      <c r="S8" s="30"/>
      <c r="T8" s="30"/>
      <c r="U8" s="30"/>
      <c r="V8" s="65" t="s">
        <v>142</v>
      </c>
      <c r="W8" s="101"/>
      <c r="Y8" s="32">
        <f t="shared" si="0"/>
        <v>0</v>
      </c>
      <c r="Z8" s="32">
        <f t="shared" si="1"/>
        <v>0</v>
      </c>
      <c r="AA8" s="43" t="str">
        <f t="shared" si="11"/>
        <v/>
      </c>
      <c r="AB8" s="43" t="e" vm="20">
        <f t="shared" si="2"/>
        <v>#VALUE!</v>
      </c>
      <c r="AC8" s="32">
        <f t="shared" si="3"/>
        <v>0</v>
      </c>
      <c r="AD8" s="32">
        <f t="shared" si="4"/>
        <v>0</v>
      </c>
      <c r="AE8" s="33" t="s">
        <v>143</v>
      </c>
      <c r="AF8" s="32" t="str">
        <f t="shared" si="5"/>
        <v/>
      </c>
      <c r="AG8" s="32">
        <f t="shared" si="6"/>
        <v>0</v>
      </c>
      <c r="AH8" s="32" t="e">
        <f t="shared" si="12"/>
        <v>#VALUE!</v>
      </c>
      <c r="AI8" s="32">
        <f t="shared" si="13"/>
        <v>90</v>
      </c>
      <c r="AJ8" s="32">
        <f t="shared" si="14"/>
        <v>0</v>
      </c>
      <c r="AK8" s="32">
        <f t="shared" si="15"/>
        <v>0</v>
      </c>
      <c r="AL8" s="32">
        <f t="shared" si="16"/>
        <v>0</v>
      </c>
      <c r="AM8" s="32">
        <f t="shared" si="17"/>
        <v>0</v>
      </c>
      <c r="AN8" s="32">
        <v>4</v>
      </c>
      <c r="AO8" s="32">
        <v>5</v>
      </c>
      <c r="AP8" s="32">
        <v>0</v>
      </c>
      <c r="AQ8" s="32">
        <f t="shared" si="18"/>
        <v>0</v>
      </c>
      <c r="AR8" s="32">
        <f t="shared" si="7"/>
        <v>2</v>
      </c>
      <c r="AS8" s="32">
        <f t="shared" si="8"/>
        <v>0</v>
      </c>
      <c r="AT8" s="32">
        <f t="shared" si="9"/>
        <v>0</v>
      </c>
      <c r="AU8" s="32" t="str">
        <f t="shared" si="10"/>
        <v>keine</v>
      </c>
      <c r="AV8" s="32"/>
      <c r="AW8" s="32" t="b">
        <f t="shared" si="19"/>
        <v>0</v>
      </c>
      <c r="AX8" s="38"/>
      <c r="AY8" s="38"/>
      <c r="AZ8" s="38" t="b">
        <f t="shared" si="20"/>
        <v>1</v>
      </c>
      <c r="BA8" s="38" t="b">
        <f t="shared" si="21"/>
        <v>1</v>
      </c>
      <c r="BB8" s="38" t="b">
        <f t="shared" si="22"/>
        <v>1</v>
      </c>
      <c r="BC8" s="38" t="b">
        <f t="shared" si="23"/>
        <v>1</v>
      </c>
      <c r="BD8" s="38" t="b">
        <f t="shared" si="24"/>
        <v>1</v>
      </c>
      <c r="BE8" s="38"/>
      <c r="BF8" s="38"/>
      <c r="BG8" s="38"/>
      <c r="BH8" s="38"/>
      <c r="BI8" s="38"/>
      <c r="BJ8" s="38" t="str">
        <f>IFERROR(INDEX(Preisfaktoren!$B$22:$C$44,MATCH(D8,Preisfaktoren!$B$22:$B$44,0),2),"")</f>
        <v/>
      </c>
      <c r="BK8" s="38" t="str">
        <f>IFERROR(INDEX(Preisfaktoren!$B$22:$F$44,MATCH(D8,Preisfaktoren!$B$22:$B$44,0),5),"")</f>
        <v/>
      </c>
      <c r="BL8" s="38" t="str">
        <f>IFERROR(INDEX(Biegeabzug!$A$4:$H$21,MATCH($BK8,Biegeabzug!$A$4:$A$21,0),MATCH(90,Biegeabzug!$A$4:$H$4,1)),"")</f>
        <v/>
      </c>
      <c r="BM8" s="38" t="str">
        <f t="shared" si="25"/>
        <v/>
      </c>
    </row>
    <row r="9" spans="1:65">
      <c r="A9" s="30"/>
      <c r="B9" s="30"/>
      <c r="C9" s="30"/>
      <c r="D9" s="30"/>
      <c r="E9" s="65" t="s">
        <v>43</v>
      </c>
      <c r="F9" s="48" t="str">
        <f>IF(ISBLANK(D9),"",IF(E9="ja",[2]Übersicht!$C$7,"keine Oberflächenveredelung"))</f>
        <v/>
      </c>
      <c r="G9" s="30"/>
      <c r="H9" s="30"/>
      <c r="I9" s="30"/>
      <c r="J9" s="30"/>
      <c r="K9" s="30"/>
      <c r="L9" s="30"/>
      <c r="M9" s="30">
        <v>90</v>
      </c>
      <c r="N9" s="30">
        <v>0</v>
      </c>
      <c r="O9" s="30">
        <v>0</v>
      </c>
      <c r="P9" s="30">
        <v>0</v>
      </c>
      <c r="Q9" s="30">
        <v>0</v>
      </c>
      <c r="R9" s="30"/>
      <c r="S9" s="30"/>
      <c r="T9" s="30"/>
      <c r="U9" s="30"/>
      <c r="V9" s="65" t="s">
        <v>142</v>
      </c>
      <c r="W9" s="101"/>
      <c r="Y9" s="32">
        <f t="shared" si="0"/>
        <v>0</v>
      </c>
      <c r="Z9" s="32">
        <f t="shared" si="1"/>
        <v>0</v>
      </c>
      <c r="AA9" s="43" t="str">
        <f t="shared" si="11"/>
        <v/>
      </c>
      <c r="AB9" s="43" t="e" vm="20">
        <f t="shared" si="2"/>
        <v>#VALUE!</v>
      </c>
      <c r="AC9" s="32">
        <f t="shared" si="3"/>
        <v>0</v>
      </c>
      <c r="AD9" s="32">
        <f t="shared" si="4"/>
        <v>0</v>
      </c>
      <c r="AE9" s="33" t="s">
        <v>143</v>
      </c>
      <c r="AF9" s="32" t="str">
        <f t="shared" si="5"/>
        <v/>
      </c>
      <c r="AG9" s="32">
        <f t="shared" si="6"/>
        <v>0</v>
      </c>
      <c r="AH9" s="32" t="e">
        <f t="shared" si="12"/>
        <v>#VALUE!</v>
      </c>
      <c r="AI9" s="32">
        <f t="shared" si="13"/>
        <v>90</v>
      </c>
      <c r="AJ9" s="32">
        <f t="shared" si="14"/>
        <v>0</v>
      </c>
      <c r="AK9" s="32">
        <f t="shared" si="15"/>
        <v>0</v>
      </c>
      <c r="AL9" s="32">
        <f t="shared" si="16"/>
        <v>0</v>
      </c>
      <c r="AM9" s="32">
        <f t="shared" si="17"/>
        <v>0</v>
      </c>
      <c r="AN9" s="32">
        <v>4</v>
      </c>
      <c r="AO9" s="32">
        <v>5</v>
      </c>
      <c r="AP9" s="32">
        <v>0</v>
      </c>
      <c r="AQ9" s="32">
        <f t="shared" si="18"/>
        <v>0</v>
      </c>
      <c r="AR9" s="32">
        <f t="shared" si="7"/>
        <v>2</v>
      </c>
      <c r="AS9" s="32">
        <f t="shared" si="8"/>
        <v>0</v>
      </c>
      <c r="AT9" s="32">
        <f t="shared" si="9"/>
        <v>0</v>
      </c>
      <c r="AU9" s="32" t="str">
        <f t="shared" si="10"/>
        <v>keine</v>
      </c>
      <c r="AV9" s="32"/>
      <c r="AW9" s="32" t="b">
        <f t="shared" si="19"/>
        <v>0</v>
      </c>
      <c r="AX9" s="38"/>
      <c r="AY9" s="38"/>
      <c r="AZ9" s="38" t="b">
        <f t="shared" si="20"/>
        <v>1</v>
      </c>
      <c r="BA9" s="38" t="b">
        <f t="shared" si="21"/>
        <v>1</v>
      </c>
      <c r="BB9" s="38" t="b">
        <f t="shared" si="22"/>
        <v>1</v>
      </c>
      <c r="BC9" s="38" t="b">
        <f t="shared" si="23"/>
        <v>1</v>
      </c>
      <c r="BD9" s="38" t="b">
        <f t="shared" si="24"/>
        <v>1</v>
      </c>
      <c r="BE9" s="38"/>
      <c r="BF9" s="38"/>
      <c r="BG9" s="38"/>
      <c r="BH9" s="38"/>
      <c r="BI9" s="38"/>
      <c r="BJ9" s="38" t="str">
        <f>IFERROR(INDEX(Preisfaktoren!$B$22:$C$44,MATCH(D9,Preisfaktoren!$B$22:$B$44,0),2),"")</f>
        <v/>
      </c>
      <c r="BK9" s="38" t="str">
        <f>IFERROR(INDEX(Preisfaktoren!$B$22:$F$44,MATCH(D9,Preisfaktoren!$B$22:$B$44,0),5),"")</f>
        <v/>
      </c>
      <c r="BL9" s="38" t="str">
        <f>IFERROR(INDEX(Biegeabzug!$A$4:$H$21,MATCH($BK9,Biegeabzug!$A$4:$A$21,0),MATCH(90,Biegeabzug!$A$4:$H$4,1)),"")</f>
        <v/>
      </c>
      <c r="BM9" s="38" t="str">
        <f t="shared" si="25"/>
        <v/>
      </c>
    </row>
    <row r="10" spans="1:65">
      <c r="A10" s="30"/>
      <c r="B10" s="30"/>
      <c r="C10" s="30"/>
      <c r="D10" s="30"/>
      <c r="E10" s="65" t="s">
        <v>43</v>
      </c>
      <c r="F10" s="48" t="str">
        <f>IF(ISBLANK(D10),"",IF(E10="ja",[2]Übersicht!$C$7,"keine Oberflächenveredelung"))</f>
        <v/>
      </c>
      <c r="G10" s="30"/>
      <c r="H10" s="30"/>
      <c r="I10" s="30"/>
      <c r="J10" s="30"/>
      <c r="K10" s="30"/>
      <c r="L10" s="30"/>
      <c r="M10" s="30">
        <v>90</v>
      </c>
      <c r="N10" s="30">
        <v>0</v>
      </c>
      <c r="O10" s="30">
        <v>0</v>
      </c>
      <c r="P10" s="30">
        <v>0</v>
      </c>
      <c r="Q10" s="30">
        <v>0</v>
      </c>
      <c r="R10" s="30"/>
      <c r="S10" s="30"/>
      <c r="T10" s="30"/>
      <c r="U10" s="30"/>
      <c r="V10" s="65" t="s">
        <v>142</v>
      </c>
      <c r="W10" s="101"/>
      <c r="Y10" s="32">
        <f t="shared" si="0"/>
        <v>0</v>
      </c>
      <c r="Z10" s="32">
        <f t="shared" si="1"/>
        <v>0</v>
      </c>
      <c r="AA10" s="43" t="str">
        <f t="shared" si="11"/>
        <v/>
      </c>
      <c r="AB10" s="43" t="e" vm="20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143</v>
      </c>
      <c r="AF10" s="32" t="str">
        <f t="shared" si="5"/>
        <v/>
      </c>
      <c r="AG10" s="32">
        <f t="shared" si="6"/>
        <v>0</v>
      </c>
      <c r="AH10" s="32" t="e">
        <f t="shared" si="12"/>
        <v>#VALUE!</v>
      </c>
      <c r="AI10" s="32">
        <f t="shared" si="13"/>
        <v>90</v>
      </c>
      <c r="AJ10" s="32">
        <f t="shared" si="14"/>
        <v>0</v>
      </c>
      <c r="AK10" s="32">
        <f t="shared" si="15"/>
        <v>0</v>
      </c>
      <c r="AL10" s="32">
        <f t="shared" si="16"/>
        <v>0</v>
      </c>
      <c r="AM10" s="32">
        <f t="shared" si="17"/>
        <v>0</v>
      </c>
      <c r="AN10" s="32">
        <v>4</v>
      </c>
      <c r="AO10" s="32">
        <v>5</v>
      </c>
      <c r="AP10" s="32">
        <v>0</v>
      </c>
      <c r="AQ10" s="32">
        <f t="shared" si="18"/>
        <v>0</v>
      </c>
      <c r="AR10" s="32">
        <f t="shared" si="7"/>
        <v>2</v>
      </c>
      <c r="AS10" s="32">
        <f t="shared" si="8"/>
        <v>0</v>
      </c>
      <c r="AT10" s="32">
        <f t="shared" si="9"/>
        <v>0</v>
      </c>
      <c r="AU10" s="32" t="str">
        <f t="shared" si="10"/>
        <v>keine</v>
      </c>
      <c r="AV10" s="32"/>
      <c r="AW10" s="32" t="b">
        <f t="shared" si="19"/>
        <v>0</v>
      </c>
      <c r="AX10" s="38"/>
      <c r="AY10" s="38"/>
      <c r="AZ10" s="38" t="b">
        <f t="shared" si="20"/>
        <v>1</v>
      </c>
      <c r="BA10" s="38" t="b">
        <f t="shared" si="21"/>
        <v>1</v>
      </c>
      <c r="BB10" s="38" t="b">
        <f t="shared" si="22"/>
        <v>1</v>
      </c>
      <c r="BC10" s="38" t="b">
        <f t="shared" si="23"/>
        <v>1</v>
      </c>
      <c r="BD10" s="38" t="b">
        <f t="shared" si="24"/>
        <v>1</v>
      </c>
      <c r="BE10" s="38"/>
      <c r="BF10" s="38"/>
      <c r="BG10" s="38"/>
      <c r="BH10" s="38"/>
      <c r="BI10" s="38"/>
      <c r="BJ10" s="38" t="str">
        <f>IFERROR(INDEX(Preisfaktoren!$B$22:$C$44,MATCH(D10,Preisfaktoren!$B$22:$B$44,0),2),"")</f>
        <v/>
      </c>
      <c r="BK10" s="38" t="str">
        <f>IFERROR(INDEX(Preisfaktoren!$B$22:$F$44,MATCH(D10,Preisfaktoren!$B$22:$B$44,0),5),"")</f>
        <v/>
      </c>
      <c r="BL10" s="38" t="str">
        <f>IFERROR(INDEX(Biegeabzug!$A$4:$H$21,MATCH($BK10,Biegeabzug!$A$4:$A$21,0),MATCH(90,Biegeabzug!$A$4:$H$4,1)),"")</f>
        <v/>
      </c>
      <c r="BM10" s="38" t="str">
        <f t="shared" si="25"/>
        <v/>
      </c>
    </row>
    <row r="11" spans="1:65">
      <c r="A11" s="30"/>
      <c r="B11" s="30"/>
      <c r="C11" s="30"/>
      <c r="D11" s="30"/>
      <c r="E11" s="65" t="s">
        <v>43</v>
      </c>
      <c r="F11" s="48" t="str">
        <f>IF(ISBLANK(D11),"",IF(E11="ja",[2]Übersicht!$C$7,"keine Oberflächenveredelung"))</f>
        <v/>
      </c>
      <c r="G11" s="30"/>
      <c r="H11" s="30"/>
      <c r="I11" s="30"/>
      <c r="J11" s="30"/>
      <c r="K11" s="30"/>
      <c r="L11" s="30"/>
      <c r="M11" s="30">
        <v>90</v>
      </c>
      <c r="N11" s="30">
        <v>0</v>
      </c>
      <c r="O11" s="30">
        <v>0</v>
      </c>
      <c r="P11" s="30">
        <v>0</v>
      </c>
      <c r="Q11" s="30">
        <v>0</v>
      </c>
      <c r="R11" s="30"/>
      <c r="S11" s="30"/>
      <c r="T11" s="30"/>
      <c r="U11" s="30"/>
      <c r="V11" s="65" t="s">
        <v>142</v>
      </c>
      <c r="W11" s="101"/>
      <c r="Y11" s="32">
        <f t="shared" si="0"/>
        <v>0</v>
      </c>
      <c r="Z11" s="32">
        <f t="shared" si="1"/>
        <v>0</v>
      </c>
      <c r="AA11" s="43" t="str">
        <f t="shared" si="11"/>
        <v/>
      </c>
      <c r="AB11" s="43" t="e" vm="20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143</v>
      </c>
      <c r="AF11" s="32" t="str">
        <f t="shared" si="5"/>
        <v/>
      </c>
      <c r="AG11" s="32">
        <f t="shared" si="6"/>
        <v>0</v>
      </c>
      <c r="AH11" s="32" t="e">
        <f t="shared" si="12"/>
        <v>#VALUE!</v>
      </c>
      <c r="AI11" s="32">
        <f t="shared" si="13"/>
        <v>90</v>
      </c>
      <c r="AJ11" s="32">
        <f t="shared" si="14"/>
        <v>0</v>
      </c>
      <c r="AK11" s="32">
        <f t="shared" si="15"/>
        <v>0</v>
      </c>
      <c r="AL11" s="32">
        <f t="shared" si="16"/>
        <v>0</v>
      </c>
      <c r="AM11" s="32">
        <f t="shared" si="17"/>
        <v>0</v>
      </c>
      <c r="AN11" s="32">
        <v>4</v>
      </c>
      <c r="AO11" s="32">
        <v>5</v>
      </c>
      <c r="AP11" s="32">
        <v>0</v>
      </c>
      <c r="AQ11" s="32">
        <f t="shared" si="18"/>
        <v>0</v>
      </c>
      <c r="AR11" s="32">
        <f t="shared" si="7"/>
        <v>2</v>
      </c>
      <c r="AS11" s="32">
        <f t="shared" si="8"/>
        <v>0</v>
      </c>
      <c r="AT11" s="32">
        <f t="shared" si="9"/>
        <v>0</v>
      </c>
      <c r="AU11" s="32" t="str">
        <f t="shared" si="10"/>
        <v>keine</v>
      </c>
      <c r="AV11" s="32"/>
      <c r="AW11" s="32" t="b">
        <f t="shared" si="19"/>
        <v>0</v>
      </c>
      <c r="AX11" s="38"/>
      <c r="AY11" s="38"/>
      <c r="AZ11" s="38" t="b">
        <f t="shared" si="20"/>
        <v>1</v>
      </c>
      <c r="BA11" s="38" t="b">
        <f t="shared" si="21"/>
        <v>1</v>
      </c>
      <c r="BB11" s="38" t="b">
        <f t="shared" si="22"/>
        <v>1</v>
      </c>
      <c r="BC11" s="38" t="b">
        <f t="shared" si="23"/>
        <v>1</v>
      </c>
      <c r="BD11" s="38" t="b">
        <f t="shared" si="24"/>
        <v>1</v>
      </c>
      <c r="BE11" s="38"/>
      <c r="BF11" s="38"/>
      <c r="BG11" s="38"/>
      <c r="BH11" s="38"/>
      <c r="BI11" s="38"/>
      <c r="BJ11" s="38" t="str">
        <f>IFERROR(INDEX(Preisfaktoren!$B$22:$C$44,MATCH(D11,Preisfaktoren!$B$22:$B$44,0),2),"")</f>
        <v/>
      </c>
      <c r="BK11" s="38" t="str">
        <f>IFERROR(INDEX(Preisfaktoren!$B$22:$F$44,MATCH(D11,Preisfaktoren!$B$22:$B$44,0),5),"")</f>
        <v/>
      </c>
      <c r="BL11" s="38" t="str">
        <f>IFERROR(INDEX(Biegeabzug!$A$4:$H$21,MATCH($BK11,Biegeabzug!$A$4:$A$21,0),MATCH(90,Biegeabzug!$A$4:$H$4,1)),"")</f>
        <v/>
      </c>
      <c r="BM11" s="38" t="str">
        <f t="shared" si="25"/>
        <v/>
      </c>
    </row>
    <row r="12" spans="1:65">
      <c r="A12" s="30"/>
      <c r="B12" s="30"/>
      <c r="C12" s="30"/>
      <c r="D12" s="30"/>
      <c r="E12" s="65" t="s">
        <v>43</v>
      </c>
      <c r="F12" s="48" t="str">
        <f>IF(ISBLANK(D12),"",IF(E12="ja",[2]Übersicht!$C$7,"keine Oberflächenveredelung"))</f>
        <v/>
      </c>
      <c r="G12" s="30"/>
      <c r="H12" s="30"/>
      <c r="I12" s="30"/>
      <c r="J12" s="30"/>
      <c r="K12" s="30"/>
      <c r="L12" s="30"/>
      <c r="M12" s="30">
        <v>90</v>
      </c>
      <c r="N12" s="30">
        <v>0</v>
      </c>
      <c r="O12" s="30">
        <v>0</v>
      </c>
      <c r="P12" s="30">
        <v>0</v>
      </c>
      <c r="Q12" s="30">
        <v>0</v>
      </c>
      <c r="R12" s="30"/>
      <c r="S12" s="30"/>
      <c r="T12" s="30"/>
      <c r="U12" s="30"/>
      <c r="V12" s="65" t="s">
        <v>142</v>
      </c>
      <c r="W12" s="101"/>
      <c r="Y12" s="32">
        <f t="shared" si="0"/>
        <v>0</v>
      </c>
      <c r="Z12" s="32">
        <f t="shared" si="1"/>
        <v>0</v>
      </c>
      <c r="AA12" s="43" t="str">
        <f t="shared" si="11"/>
        <v/>
      </c>
      <c r="AB12" s="43" t="e" vm="20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143</v>
      </c>
      <c r="AF12" s="32" t="str">
        <f t="shared" si="5"/>
        <v/>
      </c>
      <c r="AG12" s="32">
        <f t="shared" si="6"/>
        <v>0</v>
      </c>
      <c r="AH12" s="32" t="e">
        <f t="shared" si="12"/>
        <v>#VALUE!</v>
      </c>
      <c r="AI12" s="32">
        <f t="shared" si="13"/>
        <v>90</v>
      </c>
      <c r="AJ12" s="32">
        <f t="shared" si="14"/>
        <v>0</v>
      </c>
      <c r="AK12" s="32">
        <f t="shared" si="15"/>
        <v>0</v>
      </c>
      <c r="AL12" s="32">
        <f t="shared" si="16"/>
        <v>0</v>
      </c>
      <c r="AM12" s="32">
        <f t="shared" si="17"/>
        <v>0</v>
      </c>
      <c r="AN12" s="32">
        <v>4</v>
      </c>
      <c r="AO12" s="32">
        <v>5</v>
      </c>
      <c r="AP12" s="32">
        <v>0</v>
      </c>
      <c r="AQ12" s="32">
        <f t="shared" si="18"/>
        <v>0</v>
      </c>
      <c r="AR12" s="32">
        <f t="shared" si="7"/>
        <v>2</v>
      </c>
      <c r="AS12" s="32">
        <f t="shared" si="8"/>
        <v>0</v>
      </c>
      <c r="AT12" s="32">
        <f t="shared" si="9"/>
        <v>0</v>
      </c>
      <c r="AU12" s="32" t="str">
        <f t="shared" si="10"/>
        <v>keine</v>
      </c>
      <c r="AV12" s="32"/>
      <c r="AW12" s="32" t="b">
        <f t="shared" si="19"/>
        <v>0</v>
      </c>
      <c r="AX12" s="38"/>
      <c r="AY12" s="38"/>
      <c r="AZ12" s="38" t="b">
        <f t="shared" si="20"/>
        <v>1</v>
      </c>
      <c r="BA12" s="38" t="b">
        <f t="shared" si="21"/>
        <v>1</v>
      </c>
      <c r="BB12" s="38" t="b">
        <f t="shared" si="22"/>
        <v>1</v>
      </c>
      <c r="BC12" s="38" t="b">
        <f t="shared" si="23"/>
        <v>1</v>
      </c>
      <c r="BD12" s="38" t="b">
        <f t="shared" si="24"/>
        <v>1</v>
      </c>
      <c r="BE12" s="38"/>
      <c r="BF12" s="38"/>
      <c r="BG12" s="38"/>
      <c r="BH12" s="38"/>
      <c r="BI12" s="38"/>
      <c r="BJ12" s="38" t="str">
        <f>IFERROR(INDEX(Preisfaktoren!$B$22:$C$44,MATCH(D12,Preisfaktoren!$B$22:$B$44,0),2),"")</f>
        <v/>
      </c>
      <c r="BK12" s="38" t="str">
        <f>IFERROR(INDEX(Preisfaktoren!$B$22:$F$44,MATCH(D12,Preisfaktoren!$B$22:$B$44,0),5),"")</f>
        <v/>
      </c>
      <c r="BL12" s="38" t="str">
        <f>IFERROR(INDEX(Biegeabzug!$A$4:$H$21,MATCH($BK12,Biegeabzug!$A$4:$A$21,0),MATCH(90,Biegeabzug!$A$4:$H$4,1)),"")</f>
        <v/>
      </c>
      <c r="BM12" s="38" t="str">
        <f t="shared" si="25"/>
        <v/>
      </c>
    </row>
    <row r="13" spans="1:65">
      <c r="A13" s="30"/>
      <c r="B13" s="30"/>
      <c r="C13" s="30"/>
      <c r="D13" s="30"/>
      <c r="E13" s="65" t="s">
        <v>43</v>
      </c>
      <c r="F13" s="48" t="str">
        <f>IF(ISBLANK(D13),"",IF(E13="ja",[2]Übersicht!$C$7,"keine Oberflächenveredelung"))</f>
        <v/>
      </c>
      <c r="G13" s="30"/>
      <c r="H13" s="30"/>
      <c r="I13" s="30"/>
      <c r="J13" s="30"/>
      <c r="K13" s="30"/>
      <c r="L13" s="30"/>
      <c r="M13" s="30">
        <v>90</v>
      </c>
      <c r="N13" s="30">
        <v>0</v>
      </c>
      <c r="O13" s="30">
        <v>0</v>
      </c>
      <c r="P13" s="30">
        <v>0</v>
      </c>
      <c r="Q13" s="30">
        <v>0</v>
      </c>
      <c r="R13" s="30"/>
      <c r="S13" s="30"/>
      <c r="T13" s="30"/>
      <c r="U13" s="30"/>
      <c r="V13" s="65" t="s">
        <v>142</v>
      </c>
      <c r="W13" s="101"/>
      <c r="Y13" s="32">
        <f t="shared" si="0"/>
        <v>0</v>
      </c>
      <c r="Z13" s="32">
        <f t="shared" si="1"/>
        <v>0</v>
      </c>
      <c r="AA13" s="43" t="str">
        <f t="shared" si="11"/>
        <v/>
      </c>
      <c r="AB13" s="43" t="e" vm="20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143</v>
      </c>
      <c r="AF13" s="32" t="str">
        <f t="shared" si="5"/>
        <v/>
      </c>
      <c r="AG13" s="32">
        <f t="shared" si="6"/>
        <v>0</v>
      </c>
      <c r="AH13" s="32" t="e">
        <f t="shared" si="12"/>
        <v>#VALUE!</v>
      </c>
      <c r="AI13" s="32">
        <f t="shared" si="13"/>
        <v>90</v>
      </c>
      <c r="AJ13" s="32">
        <f t="shared" si="14"/>
        <v>0</v>
      </c>
      <c r="AK13" s="32">
        <f t="shared" si="15"/>
        <v>0</v>
      </c>
      <c r="AL13" s="32">
        <f t="shared" si="16"/>
        <v>0</v>
      </c>
      <c r="AM13" s="32">
        <f t="shared" si="17"/>
        <v>0</v>
      </c>
      <c r="AN13" s="32">
        <v>4</v>
      </c>
      <c r="AO13" s="32">
        <v>5</v>
      </c>
      <c r="AP13" s="32">
        <v>0</v>
      </c>
      <c r="AQ13" s="32">
        <f t="shared" si="18"/>
        <v>0</v>
      </c>
      <c r="AR13" s="32">
        <f t="shared" si="7"/>
        <v>2</v>
      </c>
      <c r="AS13" s="32">
        <f t="shared" si="8"/>
        <v>0</v>
      </c>
      <c r="AT13" s="32">
        <f t="shared" si="9"/>
        <v>0</v>
      </c>
      <c r="AU13" s="32" t="str">
        <f t="shared" si="10"/>
        <v>keine</v>
      </c>
      <c r="AV13" s="32"/>
      <c r="AW13" s="32" t="b">
        <f t="shared" si="19"/>
        <v>0</v>
      </c>
      <c r="AX13" s="38"/>
      <c r="AY13" s="38"/>
      <c r="AZ13" s="38" t="b">
        <f t="shared" si="20"/>
        <v>1</v>
      </c>
      <c r="BA13" s="38" t="b">
        <f t="shared" si="21"/>
        <v>1</v>
      </c>
      <c r="BB13" s="38" t="b">
        <f t="shared" si="22"/>
        <v>1</v>
      </c>
      <c r="BC13" s="38" t="b">
        <f t="shared" si="23"/>
        <v>1</v>
      </c>
      <c r="BD13" s="38" t="b">
        <f t="shared" si="24"/>
        <v>1</v>
      </c>
      <c r="BE13" s="38"/>
      <c r="BF13" s="38"/>
      <c r="BG13" s="38"/>
      <c r="BH13" s="38"/>
      <c r="BI13" s="38"/>
      <c r="BJ13" s="38" t="str">
        <f>IFERROR(INDEX(Preisfaktoren!$B$22:$C$44,MATCH(D13,Preisfaktoren!$B$22:$B$44,0),2),"")</f>
        <v/>
      </c>
      <c r="BK13" s="38" t="str">
        <f>IFERROR(INDEX(Preisfaktoren!$B$22:$F$44,MATCH(D13,Preisfaktoren!$B$22:$B$44,0),5),"")</f>
        <v/>
      </c>
      <c r="BL13" s="38" t="str">
        <f>IFERROR(INDEX(Biegeabzug!$A$4:$H$21,MATCH($BK13,Biegeabzug!$A$4:$A$21,0),MATCH(90,Biegeabzug!$A$4:$H$4,1)),"")</f>
        <v/>
      </c>
      <c r="BM13" s="38" t="str">
        <f t="shared" si="25"/>
        <v/>
      </c>
    </row>
    <row r="14" spans="1:65">
      <c r="A14" s="30"/>
      <c r="B14" s="30"/>
      <c r="C14" s="30"/>
      <c r="D14" s="30"/>
      <c r="E14" s="65" t="s">
        <v>43</v>
      </c>
      <c r="F14" s="48" t="str">
        <f>IF(ISBLANK(D14),"",IF(E14="ja",[2]Übersicht!$C$7,"keine Oberflächenveredelung"))</f>
        <v/>
      </c>
      <c r="G14" s="30"/>
      <c r="H14" s="30"/>
      <c r="I14" s="30"/>
      <c r="J14" s="30"/>
      <c r="K14" s="30"/>
      <c r="L14" s="30"/>
      <c r="M14" s="30">
        <v>90</v>
      </c>
      <c r="N14" s="30">
        <v>0</v>
      </c>
      <c r="O14" s="30">
        <v>0</v>
      </c>
      <c r="P14" s="30">
        <v>0</v>
      </c>
      <c r="Q14" s="30">
        <v>0</v>
      </c>
      <c r="R14" s="30"/>
      <c r="S14" s="30"/>
      <c r="T14" s="30"/>
      <c r="U14" s="30"/>
      <c r="V14" s="65" t="s">
        <v>142</v>
      </c>
      <c r="W14" s="101"/>
      <c r="Y14" s="32">
        <f t="shared" si="0"/>
        <v>0</v>
      </c>
      <c r="Z14" s="32">
        <f t="shared" si="1"/>
        <v>0</v>
      </c>
      <c r="AA14" s="43" t="str">
        <f t="shared" si="11"/>
        <v/>
      </c>
      <c r="AB14" s="43" t="e" vm="20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143</v>
      </c>
      <c r="AF14" s="32" t="str">
        <f t="shared" si="5"/>
        <v/>
      </c>
      <c r="AG14" s="32">
        <f t="shared" si="6"/>
        <v>0</v>
      </c>
      <c r="AH14" s="32" t="e">
        <f t="shared" si="12"/>
        <v>#VALUE!</v>
      </c>
      <c r="AI14" s="32">
        <f t="shared" si="13"/>
        <v>90</v>
      </c>
      <c r="AJ14" s="32">
        <f t="shared" si="14"/>
        <v>0</v>
      </c>
      <c r="AK14" s="32">
        <f t="shared" si="15"/>
        <v>0</v>
      </c>
      <c r="AL14" s="32">
        <f t="shared" si="16"/>
        <v>0</v>
      </c>
      <c r="AM14" s="32">
        <f t="shared" si="17"/>
        <v>0</v>
      </c>
      <c r="AN14" s="32">
        <v>4</v>
      </c>
      <c r="AO14" s="32">
        <v>5</v>
      </c>
      <c r="AP14" s="32">
        <v>0</v>
      </c>
      <c r="AQ14" s="32">
        <f t="shared" si="18"/>
        <v>0</v>
      </c>
      <c r="AR14" s="32">
        <f t="shared" si="7"/>
        <v>2</v>
      </c>
      <c r="AS14" s="32">
        <f t="shared" si="8"/>
        <v>0</v>
      </c>
      <c r="AT14" s="32">
        <f t="shared" si="9"/>
        <v>0</v>
      </c>
      <c r="AU14" s="32" t="str">
        <f t="shared" si="10"/>
        <v>keine</v>
      </c>
      <c r="AV14" s="32"/>
      <c r="AW14" s="32" t="b">
        <f t="shared" si="19"/>
        <v>0</v>
      </c>
      <c r="AX14" s="38"/>
      <c r="AY14" s="38"/>
      <c r="AZ14" s="38" t="b">
        <f t="shared" si="20"/>
        <v>1</v>
      </c>
      <c r="BA14" s="38" t="b">
        <f t="shared" si="21"/>
        <v>1</v>
      </c>
      <c r="BB14" s="38" t="b">
        <f t="shared" si="22"/>
        <v>1</v>
      </c>
      <c r="BC14" s="38" t="b">
        <f t="shared" si="23"/>
        <v>1</v>
      </c>
      <c r="BD14" s="38" t="b">
        <f t="shared" si="24"/>
        <v>1</v>
      </c>
      <c r="BE14" s="38"/>
      <c r="BF14" s="38"/>
      <c r="BG14" s="38"/>
      <c r="BH14" s="38"/>
      <c r="BI14" s="38"/>
      <c r="BJ14" s="38" t="str">
        <f>IFERROR(INDEX(Preisfaktoren!$B$22:$C$44,MATCH(D14,Preisfaktoren!$B$22:$B$44,0),2),"")</f>
        <v/>
      </c>
      <c r="BK14" s="38" t="str">
        <f>IFERROR(INDEX(Preisfaktoren!$B$22:$F$44,MATCH(D14,Preisfaktoren!$B$22:$B$44,0),5),"")</f>
        <v/>
      </c>
      <c r="BL14" s="38" t="str">
        <f>IFERROR(INDEX(Biegeabzug!$A$4:$H$21,MATCH($BK14,Biegeabzug!$A$4:$A$21,0),MATCH(90,Biegeabzug!$A$4:$H$4,1)),"")</f>
        <v/>
      </c>
      <c r="BM14" s="38" t="str">
        <f t="shared" si="25"/>
        <v/>
      </c>
    </row>
    <row r="15" spans="1:65">
      <c r="A15" s="30"/>
      <c r="B15" s="30"/>
      <c r="C15" s="30"/>
      <c r="D15" s="30"/>
      <c r="E15" s="65" t="s">
        <v>43</v>
      </c>
      <c r="F15" s="48" t="str">
        <f>IF(ISBLANK(D15),"",IF(E15="ja",[2]Übersicht!$C$7,"keine Oberflächenveredelung"))</f>
        <v/>
      </c>
      <c r="G15" s="30"/>
      <c r="H15" s="30"/>
      <c r="I15" s="30"/>
      <c r="J15" s="30"/>
      <c r="K15" s="30"/>
      <c r="L15" s="30"/>
      <c r="M15" s="30">
        <v>90</v>
      </c>
      <c r="N15" s="30">
        <v>0</v>
      </c>
      <c r="O15" s="30">
        <v>0</v>
      </c>
      <c r="P15" s="30">
        <v>0</v>
      </c>
      <c r="Q15" s="30">
        <v>0</v>
      </c>
      <c r="R15" s="30"/>
      <c r="S15" s="30"/>
      <c r="T15" s="30"/>
      <c r="U15" s="30"/>
      <c r="V15" s="65" t="s">
        <v>142</v>
      </c>
      <c r="W15" s="101"/>
      <c r="Y15" s="32">
        <f t="shared" si="0"/>
        <v>0</v>
      </c>
      <c r="Z15" s="32">
        <f t="shared" si="1"/>
        <v>0</v>
      </c>
      <c r="AA15" s="43" t="str">
        <f t="shared" si="11"/>
        <v/>
      </c>
      <c r="AB15" s="43" t="e" vm="20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143</v>
      </c>
      <c r="AF15" s="32" t="str">
        <f t="shared" si="5"/>
        <v/>
      </c>
      <c r="AG15" s="32">
        <f t="shared" si="6"/>
        <v>0</v>
      </c>
      <c r="AH15" s="32" t="e">
        <f t="shared" si="12"/>
        <v>#VALUE!</v>
      </c>
      <c r="AI15" s="32">
        <f t="shared" si="13"/>
        <v>90</v>
      </c>
      <c r="AJ15" s="32">
        <f t="shared" si="14"/>
        <v>0</v>
      </c>
      <c r="AK15" s="32">
        <f t="shared" si="15"/>
        <v>0</v>
      </c>
      <c r="AL15" s="32">
        <f t="shared" si="16"/>
        <v>0</v>
      </c>
      <c r="AM15" s="32">
        <f t="shared" si="17"/>
        <v>0</v>
      </c>
      <c r="AN15" s="32">
        <v>4</v>
      </c>
      <c r="AO15" s="32">
        <v>5</v>
      </c>
      <c r="AP15" s="32">
        <v>0</v>
      </c>
      <c r="AQ15" s="32">
        <f t="shared" si="18"/>
        <v>0</v>
      </c>
      <c r="AR15" s="32">
        <f t="shared" si="7"/>
        <v>2</v>
      </c>
      <c r="AS15" s="32">
        <f t="shared" si="8"/>
        <v>0</v>
      </c>
      <c r="AT15" s="32">
        <f t="shared" si="9"/>
        <v>0</v>
      </c>
      <c r="AU15" s="32" t="str">
        <f t="shared" si="10"/>
        <v>keine</v>
      </c>
      <c r="AV15" s="32"/>
      <c r="AW15" s="32" t="b">
        <f t="shared" si="19"/>
        <v>0</v>
      </c>
      <c r="AX15" s="38"/>
      <c r="AY15" s="38"/>
      <c r="AZ15" s="38" t="b">
        <f t="shared" si="20"/>
        <v>1</v>
      </c>
      <c r="BA15" s="38" t="b">
        <f t="shared" si="21"/>
        <v>1</v>
      </c>
      <c r="BB15" s="38" t="b">
        <f t="shared" si="22"/>
        <v>1</v>
      </c>
      <c r="BC15" s="38" t="b">
        <f t="shared" si="23"/>
        <v>1</v>
      </c>
      <c r="BD15" s="38" t="b">
        <f t="shared" si="24"/>
        <v>1</v>
      </c>
      <c r="BE15" s="38"/>
      <c r="BF15" s="38"/>
      <c r="BG15" s="38"/>
      <c r="BH15" s="38"/>
      <c r="BI15" s="38"/>
      <c r="BJ15" s="38" t="str">
        <f>IFERROR(INDEX(Preisfaktoren!$B$22:$C$44,MATCH(D15,Preisfaktoren!$B$22:$B$44,0),2),"")</f>
        <v/>
      </c>
      <c r="BK15" s="38" t="str">
        <f>IFERROR(INDEX(Preisfaktoren!$B$22:$F$44,MATCH(D15,Preisfaktoren!$B$22:$B$44,0),5),"")</f>
        <v/>
      </c>
      <c r="BL15" s="38" t="str">
        <f>IFERROR(INDEX(Biegeabzug!$A$4:$H$21,MATCH($BK15,Biegeabzug!$A$4:$A$21,0),MATCH(90,Biegeabzug!$A$4:$H$4,1)),"")</f>
        <v/>
      </c>
      <c r="BM15" s="38" t="str">
        <f t="shared" si="25"/>
        <v/>
      </c>
    </row>
    <row r="16" spans="1:65">
      <c r="A16" s="30"/>
      <c r="B16" s="30"/>
      <c r="C16" s="30"/>
      <c r="D16" s="30"/>
      <c r="E16" s="65" t="s">
        <v>43</v>
      </c>
      <c r="F16" s="48" t="str">
        <f>IF(ISBLANK(D16),"",IF(E16="ja",[2]Übersicht!$C$7,"keine Oberflächenveredelung"))</f>
        <v/>
      </c>
      <c r="G16" s="30"/>
      <c r="H16" s="30"/>
      <c r="I16" s="30"/>
      <c r="J16" s="30"/>
      <c r="K16" s="30"/>
      <c r="L16" s="30"/>
      <c r="M16" s="30">
        <v>90</v>
      </c>
      <c r="N16" s="30">
        <v>0</v>
      </c>
      <c r="O16" s="30">
        <v>0</v>
      </c>
      <c r="P16" s="30">
        <v>0</v>
      </c>
      <c r="Q16" s="30">
        <v>0</v>
      </c>
      <c r="R16" s="30"/>
      <c r="S16" s="30"/>
      <c r="T16" s="30"/>
      <c r="U16" s="30"/>
      <c r="V16" s="65" t="s">
        <v>142</v>
      </c>
      <c r="W16" s="101"/>
      <c r="Y16" s="32">
        <f t="shared" si="0"/>
        <v>0</v>
      </c>
      <c r="Z16" s="32">
        <f t="shared" si="1"/>
        <v>0</v>
      </c>
      <c r="AA16" s="43" t="str">
        <f t="shared" si="11"/>
        <v/>
      </c>
      <c r="AB16" s="43" t="e" vm="20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143</v>
      </c>
      <c r="AF16" s="32" t="str">
        <f t="shared" si="5"/>
        <v/>
      </c>
      <c r="AG16" s="32">
        <f t="shared" si="6"/>
        <v>0</v>
      </c>
      <c r="AH16" s="32" t="e">
        <f t="shared" si="12"/>
        <v>#VALUE!</v>
      </c>
      <c r="AI16" s="32">
        <f t="shared" si="13"/>
        <v>90</v>
      </c>
      <c r="AJ16" s="32">
        <f t="shared" si="14"/>
        <v>0</v>
      </c>
      <c r="AK16" s="32">
        <f t="shared" si="15"/>
        <v>0</v>
      </c>
      <c r="AL16" s="32">
        <f t="shared" si="16"/>
        <v>0</v>
      </c>
      <c r="AM16" s="32">
        <f t="shared" si="17"/>
        <v>0</v>
      </c>
      <c r="AN16" s="32">
        <v>4</v>
      </c>
      <c r="AO16" s="32">
        <v>5</v>
      </c>
      <c r="AP16" s="32">
        <v>0</v>
      </c>
      <c r="AQ16" s="32">
        <f t="shared" si="18"/>
        <v>0</v>
      </c>
      <c r="AR16" s="32">
        <f t="shared" si="7"/>
        <v>2</v>
      </c>
      <c r="AS16" s="32">
        <f t="shared" si="8"/>
        <v>0</v>
      </c>
      <c r="AT16" s="32">
        <f t="shared" si="9"/>
        <v>0</v>
      </c>
      <c r="AU16" s="32" t="str">
        <f t="shared" si="10"/>
        <v>keine</v>
      </c>
      <c r="AV16" s="32"/>
      <c r="AW16" s="32" t="b">
        <f t="shared" si="19"/>
        <v>0</v>
      </c>
      <c r="AX16" s="38"/>
      <c r="AY16" s="38"/>
      <c r="AZ16" s="38" t="b">
        <f t="shared" si="20"/>
        <v>1</v>
      </c>
      <c r="BA16" s="38" t="b">
        <f t="shared" si="21"/>
        <v>1</v>
      </c>
      <c r="BB16" s="38" t="b">
        <f t="shared" si="22"/>
        <v>1</v>
      </c>
      <c r="BC16" s="38" t="b">
        <f t="shared" si="23"/>
        <v>1</v>
      </c>
      <c r="BD16" s="38" t="b">
        <f t="shared" si="24"/>
        <v>1</v>
      </c>
      <c r="BE16" s="38"/>
      <c r="BF16" s="38"/>
      <c r="BG16" s="38"/>
      <c r="BH16" s="38"/>
      <c r="BI16" s="38"/>
      <c r="BJ16" s="38" t="str">
        <f>IFERROR(INDEX(Preisfaktoren!$B$22:$C$44,MATCH(D16,Preisfaktoren!$B$22:$B$44,0),2),"")</f>
        <v/>
      </c>
      <c r="BK16" s="38" t="str">
        <f>IFERROR(INDEX(Preisfaktoren!$B$22:$F$44,MATCH(D16,Preisfaktoren!$B$22:$B$44,0),5),"")</f>
        <v/>
      </c>
      <c r="BL16" s="38" t="str">
        <f>IFERROR(INDEX(Biegeabzug!$A$4:$H$21,MATCH($BK16,Biegeabzug!$A$4:$A$21,0),MATCH(90,Biegeabzug!$A$4:$H$4,1)),"")</f>
        <v/>
      </c>
      <c r="BM16" s="38" t="str">
        <f t="shared" si="25"/>
        <v/>
      </c>
    </row>
    <row r="17" spans="1:65">
      <c r="A17" s="30"/>
      <c r="B17" s="30"/>
      <c r="C17" s="30"/>
      <c r="D17" s="30"/>
      <c r="E17" s="65" t="s">
        <v>43</v>
      </c>
      <c r="F17" s="48" t="str">
        <f>IF(ISBLANK(D17),"",IF(E17="ja",[2]Übersicht!$C$7,"keine Oberflächenveredelung"))</f>
        <v/>
      </c>
      <c r="G17" s="30"/>
      <c r="H17" s="30"/>
      <c r="I17" s="30"/>
      <c r="J17" s="30"/>
      <c r="K17" s="30"/>
      <c r="L17" s="30"/>
      <c r="M17" s="30">
        <v>90</v>
      </c>
      <c r="N17" s="30">
        <v>0</v>
      </c>
      <c r="O17" s="30">
        <v>0</v>
      </c>
      <c r="P17" s="30">
        <v>0</v>
      </c>
      <c r="Q17" s="30">
        <v>0</v>
      </c>
      <c r="R17" s="30"/>
      <c r="S17" s="30"/>
      <c r="T17" s="30"/>
      <c r="U17" s="30"/>
      <c r="V17" s="65" t="s">
        <v>142</v>
      </c>
      <c r="W17" s="101"/>
      <c r="Y17" s="32">
        <f t="shared" si="0"/>
        <v>0</v>
      </c>
      <c r="Z17" s="32">
        <f t="shared" si="1"/>
        <v>0</v>
      </c>
      <c r="AA17" s="43" t="str">
        <f t="shared" si="11"/>
        <v/>
      </c>
      <c r="AB17" s="43" t="e" vm="20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143</v>
      </c>
      <c r="AF17" s="32" t="str">
        <f t="shared" si="5"/>
        <v/>
      </c>
      <c r="AG17" s="32">
        <f t="shared" si="6"/>
        <v>0</v>
      </c>
      <c r="AH17" s="32" t="e">
        <f t="shared" si="12"/>
        <v>#VALUE!</v>
      </c>
      <c r="AI17" s="32">
        <f t="shared" si="13"/>
        <v>90</v>
      </c>
      <c r="AJ17" s="32">
        <f t="shared" si="14"/>
        <v>0</v>
      </c>
      <c r="AK17" s="32">
        <f t="shared" si="15"/>
        <v>0</v>
      </c>
      <c r="AL17" s="32">
        <f t="shared" si="16"/>
        <v>0</v>
      </c>
      <c r="AM17" s="32">
        <f t="shared" si="17"/>
        <v>0</v>
      </c>
      <c r="AN17" s="32">
        <v>4</v>
      </c>
      <c r="AO17" s="32">
        <v>5</v>
      </c>
      <c r="AP17" s="32">
        <v>0</v>
      </c>
      <c r="AQ17" s="32">
        <f t="shared" si="18"/>
        <v>0</v>
      </c>
      <c r="AR17" s="32">
        <f t="shared" si="7"/>
        <v>2</v>
      </c>
      <c r="AS17" s="32">
        <f t="shared" si="8"/>
        <v>0</v>
      </c>
      <c r="AT17" s="32">
        <f t="shared" si="9"/>
        <v>0</v>
      </c>
      <c r="AU17" s="32" t="str">
        <f t="shared" si="10"/>
        <v>keine</v>
      </c>
      <c r="AV17" s="32"/>
      <c r="AW17" s="32" t="b">
        <f t="shared" si="19"/>
        <v>0</v>
      </c>
      <c r="AX17" s="38"/>
      <c r="AY17" s="38"/>
      <c r="AZ17" s="38" t="b">
        <f t="shared" si="20"/>
        <v>1</v>
      </c>
      <c r="BA17" s="38" t="b">
        <f t="shared" si="21"/>
        <v>1</v>
      </c>
      <c r="BB17" s="38" t="b">
        <f t="shared" si="22"/>
        <v>1</v>
      </c>
      <c r="BC17" s="38" t="b">
        <f t="shared" si="23"/>
        <v>1</v>
      </c>
      <c r="BD17" s="38" t="b">
        <f t="shared" si="24"/>
        <v>1</v>
      </c>
      <c r="BE17" s="38"/>
      <c r="BF17" s="38"/>
      <c r="BG17" s="38"/>
      <c r="BH17" s="38"/>
      <c r="BI17" s="38"/>
      <c r="BJ17" s="38" t="str">
        <f>IFERROR(INDEX(Preisfaktoren!$B$22:$C$44,MATCH(D17,Preisfaktoren!$B$22:$B$44,0),2),"")</f>
        <v/>
      </c>
      <c r="BK17" s="38" t="str">
        <f>IFERROR(INDEX(Preisfaktoren!$B$22:$F$44,MATCH(D17,Preisfaktoren!$B$22:$B$44,0),5),"")</f>
        <v/>
      </c>
      <c r="BL17" s="38" t="str">
        <f>IFERROR(INDEX(Biegeabzug!$A$4:$H$21,MATCH($BK17,Biegeabzug!$A$4:$A$21,0),MATCH(90,Biegeabzug!$A$4:$H$4,1)),"")</f>
        <v/>
      </c>
      <c r="BM17" s="38" t="str">
        <f t="shared" si="25"/>
        <v/>
      </c>
    </row>
    <row r="18" spans="1:65">
      <c r="A18" s="30"/>
      <c r="B18" s="30"/>
      <c r="C18" s="30"/>
      <c r="D18" s="30"/>
      <c r="E18" s="65" t="s">
        <v>43</v>
      </c>
      <c r="F18" s="48" t="str">
        <f>IF(ISBLANK(D18),"",IF(E18="ja",[2]Übersicht!$C$7,"keine Oberflächenveredelung"))</f>
        <v/>
      </c>
      <c r="G18" s="30"/>
      <c r="H18" s="30"/>
      <c r="I18" s="30"/>
      <c r="J18" s="30"/>
      <c r="K18" s="30"/>
      <c r="L18" s="30"/>
      <c r="M18" s="30">
        <v>90</v>
      </c>
      <c r="N18" s="30">
        <v>0</v>
      </c>
      <c r="O18" s="30">
        <v>0</v>
      </c>
      <c r="P18" s="30">
        <v>0</v>
      </c>
      <c r="Q18" s="30">
        <v>0</v>
      </c>
      <c r="R18" s="30"/>
      <c r="S18" s="30"/>
      <c r="T18" s="30"/>
      <c r="U18" s="30"/>
      <c r="V18" s="65" t="s">
        <v>142</v>
      </c>
      <c r="W18" s="101"/>
      <c r="Y18" s="32">
        <f t="shared" si="0"/>
        <v>0</v>
      </c>
      <c r="Z18" s="32">
        <f t="shared" si="1"/>
        <v>0</v>
      </c>
      <c r="AA18" s="43" t="str">
        <f t="shared" si="11"/>
        <v/>
      </c>
      <c r="AB18" s="43" t="e" vm="20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143</v>
      </c>
      <c r="AF18" s="32" t="str">
        <f t="shared" si="5"/>
        <v/>
      </c>
      <c r="AG18" s="32">
        <f t="shared" si="6"/>
        <v>0</v>
      </c>
      <c r="AH18" s="32" t="e">
        <f t="shared" si="12"/>
        <v>#VALUE!</v>
      </c>
      <c r="AI18" s="32">
        <f t="shared" si="13"/>
        <v>90</v>
      </c>
      <c r="AJ18" s="32">
        <f t="shared" si="14"/>
        <v>0</v>
      </c>
      <c r="AK18" s="32">
        <f t="shared" si="15"/>
        <v>0</v>
      </c>
      <c r="AL18" s="32">
        <f t="shared" si="16"/>
        <v>0</v>
      </c>
      <c r="AM18" s="32">
        <f t="shared" si="17"/>
        <v>0</v>
      </c>
      <c r="AN18" s="32">
        <v>4</v>
      </c>
      <c r="AO18" s="32">
        <v>5</v>
      </c>
      <c r="AP18" s="32">
        <v>0</v>
      </c>
      <c r="AQ18" s="32">
        <f t="shared" si="18"/>
        <v>0</v>
      </c>
      <c r="AR18" s="32">
        <f t="shared" si="7"/>
        <v>2</v>
      </c>
      <c r="AS18" s="32">
        <f t="shared" si="8"/>
        <v>0</v>
      </c>
      <c r="AT18" s="32">
        <f t="shared" si="9"/>
        <v>0</v>
      </c>
      <c r="AU18" s="32" t="str">
        <f t="shared" si="10"/>
        <v>keine</v>
      </c>
      <c r="AV18" s="32"/>
      <c r="AW18" s="32" t="b">
        <f t="shared" si="19"/>
        <v>0</v>
      </c>
      <c r="AX18" s="38"/>
      <c r="AY18" s="38"/>
      <c r="AZ18" s="38" t="b">
        <f t="shared" si="20"/>
        <v>1</v>
      </c>
      <c r="BA18" s="38" t="b">
        <f t="shared" si="21"/>
        <v>1</v>
      </c>
      <c r="BB18" s="38" t="b">
        <f t="shared" si="22"/>
        <v>1</v>
      </c>
      <c r="BC18" s="38" t="b">
        <f t="shared" si="23"/>
        <v>1</v>
      </c>
      <c r="BD18" s="38" t="b">
        <f t="shared" si="24"/>
        <v>1</v>
      </c>
      <c r="BE18" s="38"/>
      <c r="BF18" s="38"/>
      <c r="BG18" s="38"/>
      <c r="BH18" s="38"/>
      <c r="BI18" s="38"/>
      <c r="BJ18" s="38" t="str">
        <f>IFERROR(INDEX(Preisfaktoren!$B$22:$C$44,MATCH(D18,Preisfaktoren!$B$22:$B$44,0),2),"")</f>
        <v/>
      </c>
      <c r="BK18" s="38" t="str">
        <f>IFERROR(INDEX(Preisfaktoren!$B$22:$F$44,MATCH(D18,Preisfaktoren!$B$22:$B$44,0),5),"")</f>
        <v/>
      </c>
      <c r="BL18" s="38" t="str">
        <f>IFERROR(INDEX(Biegeabzug!$A$4:$H$21,MATCH($BK18,Biegeabzug!$A$4:$A$21,0),MATCH(90,Biegeabzug!$A$4:$H$4,1)),"")</f>
        <v/>
      </c>
      <c r="BM18" s="38" t="str">
        <f t="shared" si="25"/>
        <v/>
      </c>
    </row>
    <row r="19" spans="1:65">
      <c r="A19" s="30"/>
      <c r="B19" s="30"/>
      <c r="C19" s="30"/>
      <c r="D19" s="30"/>
      <c r="E19" s="65" t="s">
        <v>43</v>
      </c>
      <c r="F19" s="48" t="str">
        <f>IF(ISBLANK(D19),"",IF(E19="ja",[2]Übersicht!$C$7,"keine Oberflächenveredelung"))</f>
        <v/>
      </c>
      <c r="G19" s="30"/>
      <c r="H19" s="30"/>
      <c r="I19" s="30"/>
      <c r="J19" s="30"/>
      <c r="K19" s="30"/>
      <c r="L19" s="30"/>
      <c r="M19" s="30">
        <v>90</v>
      </c>
      <c r="N19" s="30">
        <v>0</v>
      </c>
      <c r="O19" s="30">
        <v>0</v>
      </c>
      <c r="P19" s="30">
        <v>0</v>
      </c>
      <c r="Q19" s="30">
        <v>0</v>
      </c>
      <c r="R19" s="30"/>
      <c r="S19" s="30"/>
      <c r="T19" s="30"/>
      <c r="U19" s="30"/>
      <c r="V19" s="65" t="s">
        <v>142</v>
      </c>
      <c r="W19" s="101"/>
      <c r="Y19" s="32">
        <f t="shared" si="0"/>
        <v>0</v>
      </c>
      <c r="Z19" s="32">
        <f t="shared" si="1"/>
        <v>0</v>
      </c>
      <c r="AA19" s="43" t="str">
        <f t="shared" si="11"/>
        <v/>
      </c>
      <c r="AB19" s="43" t="e" vm="20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143</v>
      </c>
      <c r="AF19" s="32" t="str">
        <f t="shared" si="5"/>
        <v/>
      </c>
      <c r="AG19" s="32">
        <f t="shared" si="6"/>
        <v>0</v>
      </c>
      <c r="AH19" s="32" t="e">
        <f t="shared" si="12"/>
        <v>#VALUE!</v>
      </c>
      <c r="AI19" s="32">
        <f t="shared" si="13"/>
        <v>90</v>
      </c>
      <c r="AJ19" s="32">
        <f t="shared" si="14"/>
        <v>0</v>
      </c>
      <c r="AK19" s="32">
        <f t="shared" si="15"/>
        <v>0</v>
      </c>
      <c r="AL19" s="32">
        <f t="shared" si="16"/>
        <v>0</v>
      </c>
      <c r="AM19" s="32">
        <f t="shared" si="17"/>
        <v>0</v>
      </c>
      <c r="AN19" s="32">
        <v>4</v>
      </c>
      <c r="AO19" s="32">
        <v>5</v>
      </c>
      <c r="AP19" s="32">
        <v>0</v>
      </c>
      <c r="AQ19" s="32">
        <f t="shared" si="18"/>
        <v>0</v>
      </c>
      <c r="AR19" s="32">
        <f t="shared" si="7"/>
        <v>2</v>
      </c>
      <c r="AS19" s="32">
        <f t="shared" si="8"/>
        <v>0</v>
      </c>
      <c r="AT19" s="32">
        <f t="shared" si="9"/>
        <v>0</v>
      </c>
      <c r="AU19" s="32" t="str">
        <f t="shared" si="10"/>
        <v>keine</v>
      </c>
      <c r="AV19" s="32"/>
      <c r="AW19" s="32" t="b">
        <f t="shared" si="19"/>
        <v>0</v>
      </c>
      <c r="AX19" s="38"/>
      <c r="AY19" s="38"/>
      <c r="AZ19" s="38" t="b">
        <f t="shared" si="20"/>
        <v>1</v>
      </c>
      <c r="BA19" s="38" t="b">
        <f t="shared" si="21"/>
        <v>1</v>
      </c>
      <c r="BB19" s="38" t="b">
        <f t="shared" si="22"/>
        <v>1</v>
      </c>
      <c r="BC19" s="38" t="b">
        <f t="shared" si="23"/>
        <v>1</v>
      </c>
      <c r="BD19" s="38" t="b">
        <f t="shared" si="24"/>
        <v>1</v>
      </c>
      <c r="BE19" s="38"/>
      <c r="BF19" s="38"/>
      <c r="BG19" s="38"/>
      <c r="BH19" s="38"/>
      <c r="BI19" s="38"/>
      <c r="BJ19" s="38" t="str">
        <f>IFERROR(INDEX(Preisfaktoren!$B$22:$C$44,MATCH(D19,Preisfaktoren!$B$22:$B$44,0),2),"")</f>
        <v/>
      </c>
      <c r="BK19" s="38" t="str">
        <f>IFERROR(INDEX(Preisfaktoren!$B$22:$F$44,MATCH(D19,Preisfaktoren!$B$22:$B$44,0),5),"")</f>
        <v/>
      </c>
      <c r="BL19" s="38" t="str">
        <f>IFERROR(INDEX(Biegeabzug!$A$4:$H$21,MATCH($BK19,Biegeabzug!$A$4:$A$21,0),MATCH(90,Biegeabzug!$A$4:$H$4,1)),"")</f>
        <v/>
      </c>
      <c r="BM19" s="38" t="str">
        <f t="shared" si="25"/>
        <v/>
      </c>
    </row>
    <row r="20" spans="1:65">
      <c r="A20" s="30"/>
      <c r="B20" s="30"/>
      <c r="C20" s="30"/>
      <c r="D20" s="30"/>
      <c r="E20" s="65" t="s">
        <v>43</v>
      </c>
      <c r="F20" s="48" t="str">
        <f>IF(ISBLANK(D20),"",IF(E20="ja",[2]Übersicht!$C$7,"keine Oberflächenveredelung"))</f>
        <v/>
      </c>
      <c r="G20" s="30"/>
      <c r="H20" s="30"/>
      <c r="I20" s="30"/>
      <c r="J20" s="30"/>
      <c r="K20" s="30"/>
      <c r="L20" s="30"/>
      <c r="M20" s="30">
        <v>90</v>
      </c>
      <c r="N20" s="30">
        <v>0</v>
      </c>
      <c r="O20" s="30">
        <v>0</v>
      </c>
      <c r="P20" s="30">
        <v>0</v>
      </c>
      <c r="Q20" s="30">
        <v>0</v>
      </c>
      <c r="R20" s="30"/>
      <c r="S20" s="30"/>
      <c r="T20" s="30"/>
      <c r="U20" s="30"/>
      <c r="V20" s="65" t="s">
        <v>142</v>
      </c>
      <c r="W20" s="101"/>
      <c r="Y20" s="32">
        <f t="shared" si="0"/>
        <v>0</v>
      </c>
      <c r="Z20" s="32">
        <f t="shared" si="1"/>
        <v>0</v>
      </c>
      <c r="AA20" s="43" t="str">
        <f t="shared" si="11"/>
        <v/>
      </c>
      <c r="AB20" s="43" t="e" vm="20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143</v>
      </c>
      <c r="AF20" s="32" t="str">
        <f t="shared" si="5"/>
        <v/>
      </c>
      <c r="AG20" s="32">
        <f t="shared" si="6"/>
        <v>0</v>
      </c>
      <c r="AH20" s="32" t="e">
        <f t="shared" si="12"/>
        <v>#VALUE!</v>
      </c>
      <c r="AI20" s="32">
        <f t="shared" si="13"/>
        <v>90</v>
      </c>
      <c r="AJ20" s="32">
        <f t="shared" si="14"/>
        <v>0</v>
      </c>
      <c r="AK20" s="32">
        <f t="shared" si="15"/>
        <v>0</v>
      </c>
      <c r="AL20" s="32">
        <f t="shared" si="16"/>
        <v>0</v>
      </c>
      <c r="AM20" s="32">
        <f t="shared" si="17"/>
        <v>0</v>
      </c>
      <c r="AN20" s="32">
        <v>4</v>
      </c>
      <c r="AO20" s="32">
        <v>5</v>
      </c>
      <c r="AP20" s="32">
        <v>0</v>
      </c>
      <c r="AQ20" s="32">
        <f t="shared" si="18"/>
        <v>0</v>
      </c>
      <c r="AR20" s="32">
        <f t="shared" si="7"/>
        <v>2</v>
      </c>
      <c r="AS20" s="32">
        <f t="shared" si="8"/>
        <v>0</v>
      </c>
      <c r="AT20" s="32">
        <f t="shared" si="9"/>
        <v>0</v>
      </c>
      <c r="AU20" s="32" t="str">
        <f t="shared" si="10"/>
        <v>keine</v>
      </c>
      <c r="AV20" s="32"/>
      <c r="AW20" s="32" t="b">
        <f t="shared" si="19"/>
        <v>0</v>
      </c>
      <c r="AX20" s="38"/>
      <c r="AY20" s="38"/>
      <c r="AZ20" s="38" t="b">
        <f t="shared" si="20"/>
        <v>1</v>
      </c>
      <c r="BA20" s="38" t="b">
        <f t="shared" si="21"/>
        <v>1</v>
      </c>
      <c r="BB20" s="38" t="b">
        <f t="shared" si="22"/>
        <v>1</v>
      </c>
      <c r="BC20" s="38" t="b">
        <f t="shared" si="23"/>
        <v>1</v>
      </c>
      <c r="BD20" s="38" t="b">
        <f t="shared" si="24"/>
        <v>1</v>
      </c>
      <c r="BE20" s="38"/>
      <c r="BF20" s="38"/>
      <c r="BG20" s="38"/>
      <c r="BH20" s="38"/>
      <c r="BI20" s="38"/>
      <c r="BJ20" s="38" t="str">
        <f>IFERROR(INDEX(Preisfaktoren!$B$22:$C$44,MATCH(D20,Preisfaktoren!$B$22:$B$44,0),2),"")</f>
        <v/>
      </c>
      <c r="BK20" s="38" t="str">
        <f>IFERROR(INDEX(Preisfaktoren!$B$22:$F$44,MATCH(D20,Preisfaktoren!$B$22:$B$44,0),5),"")</f>
        <v/>
      </c>
      <c r="BL20" s="38" t="str">
        <f>IFERROR(INDEX(Biegeabzug!$A$4:$H$21,MATCH($BK20,Biegeabzug!$A$4:$A$21,0),MATCH(90,Biegeabzug!$A$4:$H$4,1)),"")</f>
        <v/>
      </c>
      <c r="BM20" s="38" t="str">
        <f t="shared" si="25"/>
        <v/>
      </c>
    </row>
    <row r="21" spans="1:65">
      <c r="A21" s="30"/>
      <c r="B21" s="30"/>
      <c r="C21" s="30"/>
      <c r="D21" s="30"/>
      <c r="E21" s="65" t="s">
        <v>43</v>
      </c>
      <c r="F21" s="48" t="str">
        <f>IF(ISBLANK(D21),"",IF(E21="ja",[2]Übersicht!$C$7,"keine Oberflächenveredelung"))</f>
        <v/>
      </c>
      <c r="G21" s="30"/>
      <c r="H21" s="30"/>
      <c r="I21" s="30"/>
      <c r="J21" s="30"/>
      <c r="K21" s="30"/>
      <c r="L21" s="30"/>
      <c r="M21" s="30">
        <v>90</v>
      </c>
      <c r="N21" s="30">
        <v>0</v>
      </c>
      <c r="O21" s="30">
        <v>0</v>
      </c>
      <c r="P21" s="30">
        <v>0</v>
      </c>
      <c r="Q21" s="30">
        <v>0</v>
      </c>
      <c r="R21" s="30"/>
      <c r="S21" s="30"/>
      <c r="T21" s="30"/>
      <c r="U21" s="30"/>
      <c r="V21" s="65" t="s">
        <v>142</v>
      </c>
      <c r="W21" s="101"/>
      <c r="Y21" s="32">
        <f t="shared" si="0"/>
        <v>0</v>
      </c>
      <c r="Z21" s="32">
        <f t="shared" si="1"/>
        <v>0</v>
      </c>
      <c r="AA21" s="43" t="str">
        <f t="shared" si="11"/>
        <v/>
      </c>
      <c r="AB21" s="43" t="e" vm="20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143</v>
      </c>
      <c r="AF21" s="32" t="str">
        <f t="shared" si="5"/>
        <v/>
      </c>
      <c r="AG21" s="32">
        <f t="shared" si="6"/>
        <v>0</v>
      </c>
      <c r="AH21" s="32" t="e">
        <f t="shared" si="12"/>
        <v>#VALUE!</v>
      </c>
      <c r="AI21" s="32">
        <f t="shared" si="13"/>
        <v>90</v>
      </c>
      <c r="AJ21" s="32">
        <f t="shared" si="14"/>
        <v>0</v>
      </c>
      <c r="AK21" s="32">
        <f t="shared" si="15"/>
        <v>0</v>
      </c>
      <c r="AL21" s="32">
        <f t="shared" si="16"/>
        <v>0</v>
      </c>
      <c r="AM21" s="32">
        <f t="shared" si="17"/>
        <v>0</v>
      </c>
      <c r="AN21" s="32">
        <v>4</v>
      </c>
      <c r="AO21" s="32">
        <v>5</v>
      </c>
      <c r="AP21" s="32">
        <v>0</v>
      </c>
      <c r="AQ21" s="32">
        <f t="shared" si="18"/>
        <v>0</v>
      </c>
      <c r="AR21" s="32">
        <f t="shared" si="7"/>
        <v>2</v>
      </c>
      <c r="AS21" s="32">
        <f t="shared" si="8"/>
        <v>0</v>
      </c>
      <c r="AT21" s="32">
        <f t="shared" si="9"/>
        <v>0</v>
      </c>
      <c r="AU21" s="32" t="str">
        <f t="shared" si="10"/>
        <v>keine</v>
      </c>
      <c r="AV21" s="32"/>
      <c r="AW21" s="32" t="b">
        <f t="shared" si="19"/>
        <v>0</v>
      </c>
      <c r="AX21" s="38"/>
      <c r="AY21" s="38"/>
      <c r="AZ21" s="38" t="b">
        <f t="shared" si="20"/>
        <v>1</v>
      </c>
      <c r="BA21" s="38" t="b">
        <f t="shared" si="21"/>
        <v>1</v>
      </c>
      <c r="BB21" s="38" t="b">
        <f t="shared" si="22"/>
        <v>1</v>
      </c>
      <c r="BC21" s="38" t="b">
        <f t="shared" si="23"/>
        <v>1</v>
      </c>
      <c r="BD21" s="38" t="b">
        <f t="shared" si="24"/>
        <v>1</v>
      </c>
      <c r="BE21" s="38"/>
      <c r="BF21" s="38"/>
      <c r="BG21" s="38"/>
      <c r="BH21" s="38"/>
      <c r="BI21" s="38"/>
      <c r="BJ21" s="38" t="str">
        <f>IFERROR(INDEX(Preisfaktoren!$B$22:$C$44,MATCH(D21,Preisfaktoren!$B$22:$B$44,0),2),"")</f>
        <v/>
      </c>
      <c r="BK21" s="38" t="str">
        <f>IFERROR(INDEX(Preisfaktoren!$B$22:$F$44,MATCH(D21,Preisfaktoren!$B$22:$B$44,0),5),"")</f>
        <v/>
      </c>
      <c r="BL21" s="38" t="str">
        <f>IFERROR(INDEX(Biegeabzug!$A$4:$H$21,MATCH($BK21,Biegeabzug!$A$4:$A$21,0),MATCH(90,Biegeabzug!$A$4:$H$4,1)),"")</f>
        <v/>
      </c>
      <c r="BM21" s="38" t="str">
        <f t="shared" si="25"/>
        <v/>
      </c>
    </row>
    <row r="22" spans="1:65">
      <c r="A22" s="30"/>
      <c r="B22" s="30"/>
      <c r="C22" s="30"/>
      <c r="D22" s="30"/>
      <c r="E22" s="65" t="s">
        <v>43</v>
      </c>
      <c r="F22" s="48" t="str">
        <f>IF(ISBLANK(D22),"",IF(E22="ja",[2]Übersicht!$C$7,"keine Oberflächenveredelung"))</f>
        <v/>
      </c>
      <c r="G22" s="30"/>
      <c r="H22" s="30"/>
      <c r="I22" s="30"/>
      <c r="J22" s="30"/>
      <c r="K22" s="30"/>
      <c r="L22" s="30"/>
      <c r="M22" s="30">
        <v>90</v>
      </c>
      <c r="N22" s="30">
        <v>0</v>
      </c>
      <c r="O22" s="30">
        <v>0</v>
      </c>
      <c r="P22" s="30">
        <v>0</v>
      </c>
      <c r="Q22" s="30">
        <v>0</v>
      </c>
      <c r="R22" s="30"/>
      <c r="S22" s="30"/>
      <c r="T22" s="30"/>
      <c r="U22" s="30"/>
      <c r="V22" s="65" t="s">
        <v>142</v>
      </c>
      <c r="W22" s="101"/>
      <c r="Y22" s="32">
        <f t="shared" si="0"/>
        <v>0</v>
      </c>
      <c r="Z22" s="32">
        <f t="shared" si="1"/>
        <v>0</v>
      </c>
      <c r="AA22" s="43" t="str">
        <f t="shared" si="11"/>
        <v/>
      </c>
      <c r="AB22" s="43" t="e" vm="20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143</v>
      </c>
      <c r="AF22" s="32" t="str">
        <f t="shared" si="5"/>
        <v/>
      </c>
      <c r="AG22" s="32">
        <f t="shared" si="6"/>
        <v>0</v>
      </c>
      <c r="AH22" s="32" t="e">
        <f t="shared" si="12"/>
        <v>#VALUE!</v>
      </c>
      <c r="AI22" s="32">
        <f t="shared" si="13"/>
        <v>90</v>
      </c>
      <c r="AJ22" s="32">
        <f t="shared" si="14"/>
        <v>0</v>
      </c>
      <c r="AK22" s="32">
        <f t="shared" si="15"/>
        <v>0</v>
      </c>
      <c r="AL22" s="32">
        <f t="shared" si="16"/>
        <v>0</v>
      </c>
      <c r="AM22" s="32">
        <f t="shared" si="17"/>
        <v>0</v>
      </c>
      <c r="AN22" s="32">
        <v>4</v>
      </c>
      <c r="AO22" s="32">
        <v>5</v>
      </c>
      <c r="AP22" s="32">
        <v>0</v>
      </c>
      <c r="AQ22" s="32">
        <f t="shared" si="18"/>
        <v>0</v>
      </c>
      <c r="AR22" s="32">
        <f t="shared" si="7"/>
        <v>2</v>
      </c>
      <c r="AS22" s="32">
        <f t="shared" si="8"/>
        <v>0</v>
      </c>
      <c r="AT22" s="32">
        <f t="shared" si="9"/>
        <v>0</v>
      </c>
      <c r="AU22" s="32" t="str">
        <f t="shared" si="10"/>
        <v>keine</v>
      </c>
      <c r="AV22" s="32"/>
      <c r="AW22" s="32" t="b">
        <f t="shared" si="19"/>
        <v>0</v>
      </c>
      <c r="AX22" s="38"/>
      <c r="AY22" s="38"/>
      <c r="AZ22" s="38" t="b">
        <f t="shared" si="20"/>
        <v>1</v>
      </c>
      <c r="BA22" s="38" t="b">
        <f t="shared" si="21"/>
        <v>1</v>
      </c>
      <c r="BB22" s="38" t="b">
        <f t="shared" si="22"/>
        <v>1</v>
      </c>
      <c r="BC22" s="38" t="b">
        <f t="shared" si="23"/>
        <v>1</v>
      </c>
      <c r="BD22" s="38" t="b">
        <f t="shared" si="24"/>
        <v>1</v>
      </c>
      <c r="BE22" s="38"/>
      <c r="BF22" s="38"/>
      <c r="BG22" s="38"/>
      <c r="BH22" s="38"/>
      <c r="BI22" s="38"/>
      <c r="BJ22" s="38" t="str">
        <f>IFERROR(INDEX(Preisfaktoren!$B$22:$C$44,MATCH(D22,Preisfaktoren!$B$22:$B$44,0),2),"")</f>
        <v/>
      </c>
      <c r="BK22" s="38" t="str">
        <f>IFERROR(INDEX(Preisfaktoren!$B$22:$F$44,MATCH(D22,Preisfaktoren!$B$22:$B$44,0),5),"")</f>
        <v/>
      </c>
      <c r="BL22" s="38" t="str">
        <f>IFERROR(INDEX(Biegeabzug!$A$4:$H$21,MATCH($BK22,Biegeabzug!$A$4:$A$21,0),MATCH(90,Biegeabzug!$A$4:$H$4,1)),"")</f>
        <v/>
      </c>
      <c r="BM22" s="38" t="str">
        <f t="shared" si="25"/>
        <v/>
      </c>
    </row>
    <row r="23" spans="1:65">
      <c r="A23" s="30"/>
      <c r="B23" s="30"/>
      <c r="C23" s="30"/>
      <c r="D23" s="30"/>
      <c r="E23" s="65" t="s">
        <v>43</v>
      </c>
      <c r="F23" s="48" t="str">
        <f>IF(ISBLANK(D23),"",IF(E23="ja",[2]Übersicht!$C$7,"keine Oberflächenveredelung"))</f>
        <v/>
      </c>
      <c r="G23" s="30"/>
      <c r="H23" s="30"/>
      <c r="I23" s="30"/>
      <c r="J23" s="30"/>
      <c r="K23" s="30"/>
      <c r="L23" s="30"/>
      <c r="M23" s="30">
        <v>90</v>
      </c>
      <c r="N23" s="30">
        <v>0</v>
      </c>
      <c r="O23" s="30">
        <v>0</v>
      </c>
      <c r="P23" s="30">
        <v>0</v>
      </c>
      <c r="Q23" s="30">
        <v>0</v>
      </c>
      <c r="R23" s="30"/>
      <c r="S23" s="30"/>
      <c r="T23" s="30"/>
      <c r="U23" s="30"/>
      <c r="V23" s="65" t="s">
        <v>142</v>
      </c>
      <c r="W23" s="101"/>
      <c r="Y23" s="32">
        <f t="shared" si="0"/>
        <v>0</v>
      </c>
      <c r="Z23" s="32">
        <f t="shared" si="1"/>
        <v>0</v>
      </c>
      <c r="AA23" s="43" t="str">
        <f t="shared" si="11"/>
        <v/>
      </c>
      <c r="AB23" s="43" t="e" vm="20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143</v>
      </c>
      <c r="AF23" s="32" t="str">
        <f t="shared" si="5"/>
        <v/>
      </c>
      <c r="AG23" s="32">
        <f t="shared" si="6"/>
        <v>0</v>
      </c>
      <c r="AH23" s="32" t="e">
        <f t="shared" si="12"/>
        <v>#VALUE!</v>
      </c>
      <c r="AI23" s="32">
        <f t="shared" si="13"/>
        <v>90</v>
      </c>
      <c r="AJ23" s="32">
        <f t="shared" si="14"/>
        <v>0</v>
      </c>
      <c r="AK23" s="32">
        <f t="shared" si="15"/>
        <v>0</v>
      </c>
      <c r="AL23" s="32">
        <f t="shared" si="16"/>
        <v>0</v>
      </c>
      <c r="AM23" s="32">
        <f t="shared" si="17"/>
        <v>0</v>
      </c>
      <c r="AN23" s="32">
        <v>4</v>
      </c>
      <c r="AO23" s="32">
        <v>5</v>
      </c>
      <c r="AP23" s="32">
        <v>0</v>
      </c>
      <c r="AQ23" s="32">
        <f t="shared" si="18"/>
        <v>0</v>
      </c>
      <c r="AR23" s="32">
        <f t="shared" si="7"/>
        <v>2</v>
      </c>
      <c r="AS23" s="32">
        <f t="shared" si="8"/>
        <v>0</v>
      </c>
      <c r="AT23" s="32">
        <f t="shared" si="9"/>
        <v>0</v>
      </c>
      <c r="AU23" s="32" t="str">
        <f t="shared" si="10"/>
        <v>keine</v>
      </c>
      <c r="AV23" s="32"/>
      <c r="AW23" s="32" t="b">
        <f t="shared" si="19"/>
        <v>0</v>
      </c>
      <c r="AX23" s="38"/>
      <c r="AY23" s="38"/>
      <c r="AZ23" s="38" t="b">
        <f t="shared" si="20"/>
        <v>1</v>
      </c>
      <c r="BA23" s="38" t="b">
        <f t="shared" si="21"/>
        <v>1</v>
      </c>
      <c r="BB23" s="38" t="b">
        <f t="shared" si="22"/>
        <v>1</v>
      </c>
      <c r="BC23" s="38" t="b">
        <f t="shared" si="23"/>
        <v>1</v>
      </c>
      <c r="BD23" s="38" t="b">
        <f t="shared" si="24"/>
        <v>1</v>
      </c>
      <c r="BE23" s="38"/>
      <c r="BF23" s="38"/>
      <c r="BG23" s="38"/>
      <c r="BH23" s="38"/>
      <c r="BI23" s="38"/>
      <c r="BJ23" s="38" t="str">
        <f>IFERROR(INDEX(Preisfaktoren!$B$22:$C$44,MATCH(D23,Preisfaktoren!$B$22:$B$44,0),2),"")</f>
        <v/>
      </c>
      <c r="BK23" s="38" t="str">
        <f>IFERROR(INDEX(Preisfaktoren!$B$22:$F$44,MATCH(D23,Preisfaktoren!$B$22:$B$44,0),5),"")</f>
        <v/>
      </c>
      <c r="BL23" s="38" t="str">
        <f>IFERROR(INDEX(Biegeabzug!$A$4:$H$21,MATCH($BK23,Biegeabzug!$A$4:$A$21,0),MATCH(90,Biegeabzug!$A$4:$H$4,1)),"")</f>
        <v/>
      </c>
      <c r="BM23" s="38" t="str">
        <f t="shared" si="25"/>
        <v/>
      </c>
    </row>
    <row r="24" spans="1:65">
      <c r="A24" s="30"/>
      <c r="B24" s="30"/>
      <c r="C24" s="30"/>
      <c r="D24" s="30"/>
      <c r="E24" s="65" t="s">
        <v>43</v>
      </c>
      <c r="F24" s="48" t="str">
        <f>IF(ISBLANK(D24),"",IF(E24="ja",[2]Übersicht!$C$7,"keine Oberflächenveredelung"))</f>
        <v/>
      </c>
      <c r="G24" s="30"/>
      <c r="H24" s="30"/>
      <c r="I24" s="30"/>
      <c r="J24" s="30"/>
      <c r="K24" s="30"/>
      <c r="L24" s="30"/>
      <c r="M24" s="30">
        <v>90</v>
      </c>
      <c r="N24" s="30">
        <v>0</v>
      </c>
      <c r="O24" s="30">
        <v>0</v>
      </c>
      <c r="P24" s="30">
        <v>0</v>
      </c>
      <c r="Q24" s="30">
        <v>0</v>
      </c>
      <c r="R24" s="30"/>
      <c r="S24" s="30"/>
      <c r="T24" s="30"/>
      <c r="U24" s="30"/>
      <c r="V24" s="65" t="s">
        <v>142</v>
      </c>
      <c r="W24" s="101"/>
      <c r="Y24" s="32">
        <f t="shared" si="0"/>
        <v>0</v>
      </c>
      <c r="Z24" s="32">
        <f t="shared" si="1"/>
        <v>0</v>
      </c>
      <c r="AA24" s="43" t="str">
        <f t="shared" si="11"/>
        <v/>
      </c>
      <c r="AB24" s="43" t="e" vm="20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143</v>
      </c>
      <c r="AF24" s="32" t="str">
        <f t="shared" si="5"/>
        <v/>
      </c>
      <c r="AG24" s="32">
        <f t="shared" si="6"/>
        <v>0</v>
      </c>
      <c r="AH24" s="32" t="e">
        <f t="shared" si="12"/>
        <v>#VALUE!</v>
      </c>
      <c r="AI24" s="32">
        <f t="shared" si="13"/>
        <v>90</v>
      </c>
      <c r="AJ24" s="32">
        <f t="shared" si="14"/>
        <v>0</v>
      </c>
      <c r="AK24" s="32">
        <f t="shared" si="15"/>
        <v>0</v>
      </c>
      <c r="AL24" s="32">
        <f t="shared" si="16"/>
        <v>0</v>
      </c>
      <c r="AM24" s="32">
        <f t="shared" si="17"/>
        <v>0</v>
      </c>
      <c r="AN24" s="32">
        <v>4</v>
      </c>
      <c r="AO24" s="32">
        <v>5</v>
      </c>
      <c r="AP24" s="32">
        <v>0</v>
      </c>
      <c r="AQ24" s="32">
        <f t="shared" si="18"/>
        <v>0</v>
      </c>
      <c r="AR24" s="32">
        <f t="shared" si="7"/>
        <v>2</v>
      </c>
      <c r="AS24" s="32">
        <f t="shared" si="8"/>
        <v>0</v>
      </c>
      <c r="AT24" s="32">
        <f t="shared" si="9"/>
        <v>0</v>
      </c>
      <c r="AU24" s="32" t="str">
        <f t="shared" si="10"/>
        <v>keine</v>
      </c>
      <c r="AV24" s="32"/>
      <c r="AW24" s="32" t="b">
        <f t="shared" si="19"/>
        <v>0</v>
      </c>
      <c r="AX24" s="38"/>
      <c r="AY24" s="38"/>
      <c r="AZ24" s="38" t="b">
        <f t="shared" si="20"/>
        <v>1</v>
      </c>
      <c r="BA24" s="38" t="b">
        <f t="shared" si="21"/>
        <v>1</v>
      </c>
      <c r="BB24" s="38" t="b">
        <f t="shared" si="22"/>
        <v>1</v>
      </c>
      <c r="BC24" s="38" t="b">
        <f t="shared" si="23"/>
        <v>1</v>
      </c>
      <c r="BD24" s="38" t="b">
        <f t="shared" si="24"/>
        <v>1</v>
      </c>
      <c r="BE24" s="38"/>
      <c r="BF24" s="38"/>
      <c r="BG24" s="38"/>
      <c r="BH24" s="38"/>
      <c r="BI24" s="38"/>
      <c r="BJ24" s="38" t="str">
        <f>IFERROR(INDEX(Preisfaktoren!$B$22:$C$44,MATCH(D24,Preisfaktoren!$B$22:$B$44,0),2),"")</f>
        <v/>
      </c>
      <c r="BK24" s="38" t="str">
        <f>IFERROR(INDEX(Preisfaktoren!$B$22:$F$44,MATCH(D24,Preisfaktoren!$B$22:$B$44,0),5),"")</f>
        <v/>
      </c>
      <c r="BL24" s="38" t="str">
        <f>IFERROR(INDEX(Biegeabzug!$A$4:$H$21,MATCH($BK24,Biegeabzug!$A$4:$A$21,0),MATCH(90,Biegeabzug!$A$4:$H$4,1)),"")</f>
        <v/>
      </c>
      <c r="BM24" s="38" t="str">
        <f t="shared" si="25"/>
        <v/>
      </c>
    </row>
    <row r="25" spans="1:65">
      <c r="A25" s="30"/>
      <c r="B25" s="30"/>
      <c r="C25" s="30"/>
      <c r="D25" s="30"/>
      <c r="E25" s="65" t="s">
        <v>43</v>
      </c>
      <c r="F25" s="48" t="str">
        <f>IF(ISBLANK(D25),"",IF(E25="ja",[2]Übersicht!$C$7,"keine Oberflächenveredelung"))</f>
        <v/>
      </c>
      <c r="G25" s="30"/>
      <c r="H25" s="30"/>
      <c r="I25" s="30"/>
      <c r="J25" s="30"/>
      <c r="K25" s="30"/>
      <c r="L25" s="30"/>
      <c r="M25" s="30">
        <v>90</v>
      </c>
      <c r="N25" s="30">
        <v>0</v>
      </c>
      <c r="O25" s="30">
        <v>0</v>
      </c>
      <c r="P25" s="30">
        <v>0</v>
      </c>
      <c r="Q25" s="30">
        <v>0</v>
      </c>
      <c r="R25" s="30"/>
      <c r="S25" s="30"/>
      <c r="T25" s="30"/>
      <c r="U25" s="30"/>
      <c r="V25" s="65" t="s">
        <v>142</v>
      </c>
      <c r="W25" s="101"/>
      <c r="Y25" s="32">
        <f t="shared" si="0"/>
        <v>0</v>
      </c>
      <c r="Z25" s="32">
        <f t="shared" si="1"/>
        <v>0</v>
      </c>
      <c r="AA25" s="43" t="str">
        <f t="shared" si="11"/>
        <v/>
      </c>
      <c r="AB25" s="43" t="e" vm="20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143</v>
      </c>
      <c r="AF25" s="32" t="str">
        <f t="shared" si="5"/>
        <v/>
      </c>
      <c r="AG25" s="32">
        <f t="shared" si="6"/>
        <v>0</v>
      </c>
      <c r="AH25" s="32" t="e">
        <f t="shared" si="12"/>
        <v>#VALUE!</v>
      </c>
      <c r="AI25" s="32">
        <f t="shared" si="13"/>
        <v>90</v>
      </c>
      <c r="AJ25" s="32">
        <f t="shared" si="14"/>
        <v>0</v>
      </c>
      <c r="AK25" s="32">
        <f t="shared" si="15"/>
        <v>0</v>
      </c>
      <c r="AL25" s="32">
        <f t="shared" si="16"/>
        <v>0</v>
      </c>
      <c r="AM25" s="32">
        <f t="shared" si="17"/>
        <v>0</v>
      </c>
      <c r="AN25" s="32">
        <v>4</v>
      </c>
      <c r="AO25" s="32">
        <v>5</v>
      </c>
      <c r="AP25" s="32">
        <v>0</v>
      </c>
      <c r="AQ25" s="32">
        <f t="shared" si="18"/>
        <v>0</v>
      </c>
      <c r="AR25" s="32">
        <f t="shared" si="7"/>
        <v>2</v>
      </c>
      <c r="AS25" s="32">
        <f t="shared" si="8"/>
        <v>0</v>
      </c>
      <c r="AT25" s="32">
        <f t="shared" si="9"/>
        <v>0</v>
      </c>
      <c r="AU25" s="32" t="str">
        <f t="shared" si="10"/>
        <v>keine</v>
      </c>
      <c r="AV25" s="32"/>
      <c r="AW25" s="32" t="b">
        <f t="shared" si="19"/>
        <v>0</v>
      </c>
      <c r="AX25" s="38"/>
      <c r="AY25" s="38"/>
      <c r="AZ25" s="38" t="b">
        <f t="shared" si="20"/>
        <v>1</v>
      </c>
      <c r="BA25" s="38" t="b">
        <f t="shared" si="21"/>
        <v>1</v>
      </c>
      <c r="BB25" s="38" t="b">
        <f t="shared" si="22"/>
        <v>1</v>
      </c>
      <c r="BC25" s="38" t="b">
        <f t="shared" si="23"/>
        <v>1</v>
      </c>
      <c r="BD25" s="38" t="b">
        <f t="shared" si="24"/>
        <v>1</v>
      </c>
      <c r="BE25" s="38"/>
      <c r="BF25" s="38"/>
      <c r="BG25" s="38"/>
      <c r="BH25" s="38"/>
      <c r="BI25" s="38"/>
      <c r="BJ25" s="38" t="str">
        <f>IFERROR(INDEX(Preisfaktoren!$B$22:$C$44,MATCH(D25,Preisfaktoren!$B$22:$B$44,0),2),"")</f>
        <v/>
      </c>
      <c r="BK25" s="38" t="str">
        <f>IFERROR(INDEX(Preisfaktoren!$B$22:$F$44,MATCH(D25,Preisfaktoren!$B$22:$B$44,0),5),"")</f>
        <v/>
      </c>
      <c r="BL25" s="38" t="str">
        <f>IFERROR(INDEX(Biegeabzug!$A$4:$H$21,MATCH($BK25,Biegeabzug!$A$4:$A$21,0),MATCH(90,Biegeabzug!$A$4:$H$4,1)),"")</f>
        <v/>
      </c>
      <c r="BM25" s="38" t="str">
        <f t="shared" si="25"/>
        <v/>
      </c>
    </row>
  </sheetData>
  <sheetProtection sheet="1" objects="1" scenarios="1"/>
  <mergeCells count="11">
    <mergeCell ref="C2:D2"/>
    <mergeCell ref="A3:D3"/>
    <mergeCell ref="G2:H2"/>
    <mergeCell ref="I2:J2"/>
    <mergeCell ref="K2:L2"/>
    <mergeCell ref="R4:T4"/>
    <mergeCell ref="N2:O2"/>
    <mergeCell ref="G3:H3"/>
    <mergeCell ref="I3:J3"/>
    <mergeCell ref="K3:L3"/>
    <mergeCell ref="N3:O3"/>
  </mergeCells>
  <phoneticPr fontId="19" type="noConversion"/>
  <conditionalFormatting sqref="V6:V25">
    <cfRule type="expression" dxfId="3" priority="1">
      <formula>NOT($BM6)</formula>
    </cfRule>
  </conditionalFormatting>
  <conditionalFormatting sqref="AE6:AE25">
    <cfRule type="expression" dxfId="2" priority="2">
      <formula>AD6&lt;&gt;#REF!</formula>
    </cfRule>
  </conditionalFormatting>
  <dataValidations count="13">
    <dataValidation type="custom" allowBlank="1" showInputMessage="1" showErrorMessage="1" errorTitle="Breite B3 zu klein" error="Die Breite B3 muss grösser oder gleich B1 + B5 sein." sqref="J6:J25" xr:uid="{39CF8C25-5047-4B42-8DC2-0DCDF0B4B1D4}">
      <formula1>BB6</formula1>
    </dataValidation>
    <dataValidation type="custom" allowBlank="1" showInputMessage="1" showErrorMessage="1" errorTitle="Winkel W01 weicht ab" error="Der Winkel W01 muss 90 bis 180° betragen." sqref="M6:M25" xr:uid="{84E7308F-CA59-4B54-B03F-F3FA1AC7F48E}">
      <formula1>BE6</formula1>
    </dataValidation>
    <dataValidation type="list" allowBlank="1" showInputMessage="1" showErrorMessage="1" sqref="D6:D25" xr:uid="{3240837F-0157-4867-B7C0-06448EB51FDB}">
      <formula1>MaterialArten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0DC6A032-7C71-412D-B357-F83A1FABF1A1}">
      <formula1>"Ja,Nein"</formula1>
    </dataValidation>
    <dataValidation type="list" allowBlank="1" showInputMessage="1" showErrorMessage="1" sqref="AE6:AE25" xr:uid="{BC415B1A-6087-41D3-A757-24514FE3CB5D}">
      <formula1>"einseitig,zweiseitig"</formula1>
    </dataValidation>
    <dataValidation allowBlank="1" sqref="F6:F25" xr:uid="{CD95EEFB-8DEA-46FB-A0E4-E3E4CC71D1B0}"/>
    <dataValidation allowBlank="1" showErrorMessage="1" errorTitle="Materialstärke zu klein" error="Für Bolzen muss das Material mindestens 2mm stark sein, sonst sieht man Abdrücke auf der Gegenseite." sqref="BM6:BM25" xr:uid="{44EBD3C8-CCF0-4EAC-BCD0-D52C6768C49E}"/>
    <dataValidation type="custom" allowBlank="1" showInputMessage="1" showErrorMessage="1" errorTitle="Breite B2 zu klein" error="Die Breite B2 muss grösser oder gleich B4 + B5 sein." sqref="I6:I25" xr:uid="{53622BFA-40D9-45B0-896A-47F80AFBD268}">
      <formula1>BA6</formula1>
    </dataValidation>
    <dataValidation type="custom" allowBlank="1" showInputMessage="1" showErrorMessage="1" errorTitle="Breite B1 zu gross" error="Die Breite B1 muss kleiner oder gleich gross sein wie B3 minus B5." sqref="H6:H25" xr:uid="{18FD0B0B-A885-4620-BB00-FA37C5A94AE3}">
      <formula1>AZ6</formula1>
    </dataValidation>
    <dataValidation type="custom" allowBlank="1" showInputMessage="1" showErrorMessage="1" errorTitle="Breite B4 zu gross" error="Die Breite B4 muss kleiner oder gleich sein wie B2 - B5." sqref="K6:K25" xr:uid="{292BF288-4129-4DEF-86BC-81A515DE4D7A}">
      <formula1>BC6</formula1>
    </dataValidation>
    <dataValidation type="custom" allowBlank="1" showInputMessage="1" showErrorMessage="1" errorTitle="Breite B5 zu gross" error="Die Breite B5 muss einerseits kleiner oder gleich gross sein wie B3 - B1 und andererseits kleiner oder gleich gross wie B2 - B4." sqref="L6:L25" xr:uid="{544E7CB3-CF56-42BA-8985-88DDF855F3F1}">
      <formula1>BD6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19E03917-D820-4E01-AC65-7C562BA067E1}"/>
    <dataValidation type="list" allowBlank="1" sqref="E6:E25" xr:uid="{91062625-4C63-452B-9242-B4503BF02844}">
      <formula1>"ja,nein"</formula1>
    </dataValidation>
  </dataValidations>
  <hyperlinks>
    <hyperlink ref="F1" location="'Sélection du type'!A1" display="zurück zu Typenauswahl" xr:uid="{45AD6959-8923-4F33-9820-42C261B6F45E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43E3C-DA72-4C69-9FB1-D11E64FD873F}">
  <dimension ref="A1:BO25"/>
  <sheetViews>
    <sheetView workbookViewId="0">
      <selection activeCell="AM15" sqref="AM15"/>
    </sheetView>
  </sheetViews>
  <sheetFormatPr baseColWidth="10" defaultColWidth="11.3828125" defaultRowHeight="12.45" outlineLevelCol="1"/>
  <cols>
    <col min="1" max="1" width="14.3046875" customWidth="1"/>
    <col min="2" max="2" width="11.3046875" customWidth="1"/>
    <col min="3" max="3" width="22.53515625" customWidth="1"/>
    <col min="4" max="4" width="26.53515625" bestFit="1" customWidth="1"/>
    <col min="5" max="5" width="20.15234375" bestFit="1" customWidth="1"/>
    <col min="6" max="6" width="21.69140625" bestFit="1" customWidth="1"/>
    <col min="15" max="15" width="11.53515625" customWidth="1"/>
    <col min="18" max="18" width="11.3828125" customWidth="1"/>
    <col min="19" max="19" width="14.69140625" bestFit="1" customWidth="1"/>
    <col min="20" max="20" width="7.84375" bestFit="1" customWidth="1"/>
    <col min="21" max="22" width="11.3828125" hidden="1" customWidth="1"/>
    <col min="23" max="23" width="31.3828125" customWidth="1"/>
    <col min="25" max="62" width="11.3828125" hidden="1" customWidth="1" outlineLevel="1"/>
    <col min="63" max="63" width="14.3046875" hidden="1" customWidth="1" outlineLevel="1"/>
    <col min="64" max="65" width="11.84375" hidden="1" customWidth="1" outlineLevel="1"/>
    <col min="66" max="66" width="11.3828125" hidden="1" customWidth="1" outlineLevel="1"/>
    <col min="67" max="67" width="11.3828125" collapsed="1"/>
  </cols>
  <sheetData>
    <row r="1" spans="1:66" ht="15.45">
      <c r="A1" s="31" t="s">
        <v>94</v>
      </c>
      <c r="B1" s="31"/>
      <c r="C1" s="31"/>
      <c r="D1" s="31"/>
      <c r="F1" s="47" t="s">
        <v>29</v>
      </c>
      <c r="W1" s="31"/>
    </row>
    <row r="2" spans="1:66" ht="103.5" customHeight="1">
      <c r="A2" s="34" t="s">
        <v>30</v>
      </c>
      <c r="C2" s="153" t="s">
        <v>95</v>
      </c>
      <c r="D2" s="153"/>
      <c r="F2" s="57"/>
      <c r="G2" s="163" t="str">
        <f>Bilder!A24</f>
        <v>U-Blech seitlich Nr.1</v>
      </c>
      <c r="H2" s="163"/>
      <c r="I2" s="163" t="str">
        <f>Bilder!A25</f>
        <v>U-Blech seitlich Nr.2</v>
      </c>
      <c r="J2" s="163"/>
      <c r="K2" s="163" t="str">
        <f>Bilder!A26</f>
        <v>U-Blech seitlich Nr.3</v>
      </c>
      <c r="L2" s="163"/>
      <c r="M2" s="163" t="str">
        <f>Bilder!A27</f>
        <v>U-Blech seitlich Nr.4</v>
      </c>
      <c r="N2" s="163"/>
      <c r="W2" s="102"/>
    </row>
    <row r="3" spans="1:66" ht="211.5" customHeight="1">
      <c r="A3" s="160" t="e" vm="46">
        <f>INDEX(Bilder,MATCH(A1,Blechbezeichnung,0),3)</f>
        <v>#VALUE!</v>
      </c>
      <c r="B3" s="160"/>
      <c r="C3" s="160"/>
      <c r="D3" s="160"/>
      <c r="F3" s="49" t="e" vm="21">
        <f>INDEX(Bilder,MATCH(A1,Blechbezeichnung,0),2)</f>
        <v>#VALUE!</v>
      </c>
      <c r="G3" s="162" t="e" vm="39">
        <f>INDEX(Bilder,MATCH(G2,Blechbezeichnung,0),2)</f>
        <v>#VALUE!</v>
      </c>
      <c r="H3" s="162"/>
      <c r="I3" s="162" t="e" vm="40">
        <f>INDEX(Bilder,MATCH(I2,Blechbezeichnung,0),2)</f>
        <v>#VALUE!</v>
      </c>
      <c r="J3" s="162"/>
      <c r="K3" s="162" t="e" vm="41">
        <f>INDEX(Bilder,MATCH(K2,Blechbezeichnung,0),2)</f>
        <v>#VALUE!</v>
      </c>
      <c r="L3" s="162"/>
      <c r="M3" s="162" t="e" vm="42">
        <f>INDEX(Bilder,MATCH(M2,Blechbezeichnung,0),2)</f>
        <v>#VALUE!</v>
      </c>
      <c r="N3" s="162"/>
      <c r="O3" s="103"/>
      <c r="R3" s="103"/>
      <c r="S3" s="103"/>
      <c r="T3" s="103"/>
      <c r="U3" s="103"/>
      <c r="V3" s="103"/>
    </row>
    <row r="4" spans="1:66" ht="19.5" customHeight="1">
      <c r="A4" s="98"/>
      <c r="B4" s="98"/>
      <c r="C4" s="98"/>
      <c r="D4" s="98"/>
      <c r="E4" s="98"/>
      <c r="F4" s="98"/>
      <c r="G4" s="99"/>
      <c r="H4" s="99"/>
      <c r="I4" s="99"/>
      <c r="J4" s="99"/>
      <c r="K4" s="99"/>
      <c r="L4" s="99"/>
      <c r="M4" s="99"/>
      <c r="N4" s="99"/>
      <c r="O4" s="71"/>
      <c r="P4" s="107"/>
      <c r="Q4" s="107"/>
      <c r="R4" s="161" t="s">
        <v>32</v>
      </c>
      <c r="S4" s="161"/>
      <c r="T4" s="161"/>
      <c r="U4" s="71"/>
      <c r="V4" s="71"/>
      <c r="W4" s="107"/>
    </row>
    <row r="5" spans="1:66" ht="49.75">
      <c r="A5" s="104" t="s">
        <v>13</v>
      </c>
      <c r="B5" s="105" t="s">
        <v>14</v>
      </c>
      <c r="C5" s="105" t="s">
        <v>33</v>
      </c>
      <c r="D5" s="105" t="s">
        <v>18</v>
      </c>
      <c r="E5" s="105" t="s">
        <v>34</v>
      </c>
      <c r="F5" s="105" t="s">
        <v>35</v>
      </c>
      <c r="G5" s="108" t="s">
        <v>36</v>
      </c>
      <c r="H5" s="108" t="s">
        <v>55</v>
      </c>
      <c r="I5" s="106" t="s">
        <v>90</v>
      </c>
      <c r="J5" s="106" t="s">
        <v>91</v>
      </c>
      <c r="K5" s="108" t="s">
        <v>92</v>
      </c>
      <c r="L5" s="108" t="s">
        <v>93</v>
      </c>
      <c r="M5" s="109" t="s">
        <v>96</v>
      </c>
      <c r="N5" s="108" t="s">
        <v>81</v>
      </c>
      <c r="O5" s="109" t="s">
        <v>82</v>
      </c>
      <c r="P5" s="108" t="s">
        <v>83</v>
      </c>
      <c r="Q5" s="108" t="s">
        <v>84</v>
      </c>
      <c r="R5" s="104" t="s">
        <v>50</v>
      </c>
      <c r="S5" s="104" t="s">
        <v>51</v>
      </c>
      <c r="T5" s="104" t="s">
        <v>52</v>
      </c>
      <c r="U5" s="104" t="s">
        <v>103</v>
      </c>
      <c r="V5" s="104" t="s">
        <v>161</v>
      </c>
      <c r="W5" s="104" t="s">
        <v>42</v>
      </c>
      <c r="X5" s="29"/>
      <c r="Y5" s="37" t="s">
        <v>105</v>
      </c>
      <c r="Z5" s="37" t="s">
        <v>106</v>
      </c>
      <c r="AA5" s="37" t="s">
        <v>107</v>
      </c>
      <c r="AB5" s="37" t="s">
        <v>108</v>
      </c>
      <c r="AC5" s="37" t="s">
        <v>109</v>
      </c>
      <c r="AD5" s="37" t="s">
        <v>110</v>
      </c>
      <c r="AE5" s="37" t="s">
        <v>111</v>
      </c>
      <c r="AF5" s="37" t="s">
        <v>112</v>
      </c>
      <c r="AG5" s="37" t="s">
        <v>113</v>
      </c>
      <c r="AH5" s="37" t="s">
        <v>114</v>
      </c>
      <c r="AI5" s="37" t="s">
        <v>115</v>
      </c>
      <c r="AJ5" s="37" t="s">
        <v>99</v>
      </c>
      <c r="AK5" s="37" t="s">
        <v>100</v>
      </c>
      <c r="AL5" s="37" t="s">
        <v>101</v>
      </c>
      <c r="AM5" s="37" t="s">
        <v>102</v>
      </c>
      <c r="AN5" s="37" t="s">
        <v>116</v>
      </c>
      <c r="AO5" s="37" t="s">
        <v>117</v>
      </c>
      <c r="AP5" s="37" t="s">
        <v>118</v>
      </c>
      <c r="AQ5" s="37" t="s">
        <v>119</v>
      </c>
      <c r="AR5" s="37" t="s">
        <v>120</v>
      </c>
      <c r="AS5" s="37" t="s">
        <v>121</v>
      </c>
      <c r="AT5" s="37" t="s">
        <v>122</v>
      </c>
      <c r="AU5" s="37" t="s">
        <v>123</v>
      </c>
      <c r="AV5" s="37" t="s">
        <v>103</v>
      </c>
      <c r="AW5" s="37" t="s">
        <v>124</v>
      </c>
      <c r="AX5" s="37" t="s">
        <v>125</v>
      </c>
      <c r="AY5" s="37" t="s">
        <v>126</v>
      </c>
      <c r="AZ5" s="37" t="s">
        <v>159</v>
      </c>
      <c r="BA5" s="37" t="s">
        <v>145</v>
      </c>
      <c r="BB5" s="37" t="s">
        <v>146</v>
      </c>
      <c r="BC5" s="37" t="s">
        <v>130</v>
      </c>
      <c r="BD5" s="37" t="s">
        <v>131</v>
      </c>
      <c r="BE5" s="37" t="s">
        <v>162</v>
      </c>
      <c r="BF5" s="37" t="s">
        <v>133</v>
      </c>
      <c r="BG5" s="37" t="s">
        <v>134</v>
      </c>
      <c r="BH5" s="37" t="s">
        <v>135</v>
      </c>
      <c r="BI5" s="37" t="s">
        <v>136</v>
      </c>
      <c r="BJ5" s="37" t="s">
        <v>137</v>
      </c>
      <c r="BK5" s="37" t="s">
        <v>138</v>
      </c>
      <c r="BL5" s="37" t="s">
        <v>157</v>
      </c>
      <c r="BM5" s="37" t="s">
        <v>140</v>
      </c>
      <c r="BN5" s="37" t="s">
        <v>141</v>
      </c>
    </row>
    <row r="6" spans="1:66">
      <c r="A6" s="30"/>
      <c r="B6" s="30"/>
      <c r="C6" s="30"/>
      <c r="D6" s="30"/>
      <c r="E6" s="65" t="s">
        <v>43</v>
      </c>
      <c r="F6" s="48" t="str">
        <f>IF(ISBLANK(D6),"",IF(E6="ja",[2]Übersicht!$C$7,"keine Oberflächenveredelung"))</f>
        <v/>
      </c>
      <c r="G6" s="30"/>
      <c r="H6" s="30"/>
      <c r="I6" s="30"/>
      <c r="J6" s="30"/>
      <c r="K6" s="30"/>
      <c r="L6" s="30"/>
      <c r="M6" s="30"/>
      <c r="N6" s="84">
        <v>0</v>
      </c>
      <c r="O6" s="84">
        <v>0</v>
      </c>
      <c r="P6" s="84">
        <v>0</v>
      </c>
      <c r="Q6" s="84">
        <v>0</v>
      </c>
      <c r="R6" s="30"/>
      <c r="S6" s="30"/>
      <c r="T6" s="30"/>
      <c r="U6" s="30"/>
      <c r="V6" s="65"/>
      <c r="W6" s="101"/>
      <c r="Y6" s="32">
        <f t="shared" ref="Y6:Y25" si="0">A6</f>
        <v>0</v>
      </c>
      <c r="Z6" s="32">
        <f t="shared" ref="Z6:Z25" si="1">B6</f>
        <v>0</v>
      </c>
      <c r="AA6" s="43" t="str">
        <f>IF(B6&gt;0,$A$1,"")</f>
        <v/>
      </c>
      <c r="AB6" s="43" t="e" vm="21">
        <f t="shared" ref="AB6:AB25" si="2">INDEX(Bilder,MATCH($A$1,Blechbezeichnung,0),2)</f>
        <v>#VALUE!</v>
      </c>
      <c r="AC6" s="32">
        <f t="shared" ref="AC6:AC25" si="3">C6</f>
        <v>0</v>
      </c>
      <c r="AD6" s="32">
        <f t="shared" ref="AD6:AD25" si="4">D6</f>
        <v>0</v>
      </c>
      <c r="AE6" s="33" t="s">
        <v>143</v>
      </c>
      <c r="AF6" s="32" t="str">
        <f t="shared" ref="AF6:AF25" si="5">F6</f>
        <v/>
      </c>
      <c r="AG6" s="32">
        <f t="shared" ref="AG6:AG25" si="6">G6</f>
        <v>0</v>
      </c>
      <c r="AH6" s="32" t="e">
        <f>H6+I6+J6+K6+L6*2-4*BL6-BM6</f>
        <v>#VALUE!</v>
      </c>
      <c r="AI6" s="32">
        <f t="shared" ref="AI6:AI25" si="7">M6</f>
        <v>0</v>
      </c>
      <c r="AJ6" s="32">
        <f t="shared" ref="AJ6:AJ25" si="8">N6</f>
        <v>0</v>
      </c>
      <c r="AK6" s="32">
        <f t="shared" ref="AK6:AK25" si="9">O6</f>
        <v>0</v>
      </c>
      <c r="AL6" s="32">
        <f t="shared" ref="AL6:AL25" si="10">P6</f>
        <v>0</v>
      </c>
      <c r="AM6" s="32">
        <f t="shared" ref="AM6:AM25" si="11">Q6</f>
        <v>0</v>
      </c>
      <c r="AN6" s="32">
        <v>4</v>
      </c>
      <c r="AO6" s="32">
        <v>5</v>
      </c>
      <c r="AP6" s="32">
        <v>0</v>
      </c>
      <c r="AQ6" s="32">
        <f>IF(V6="Ja",IF(G6&lt;2000,2,ROUNDUP((G6-2*G6/4)/900+1,0)),0)</f>
        <v>0</v>
      </c>
      <c r="AR6" s="32">
        <f t="shared" ref="AR6:AR25" si="12">IF(V6="Nein",2*ROUNDUP(1+(G6-Q6-2*100)/400,0),0)+T6</f>
        <v>0</v>
      </c>
      <c r="AS6" s="32">
        <f t="shared" ref="AS6:AS25" si="13">IF(N6&gt;0,2,0)+R6</f>
        <v>0</v>
      </c>
      <c r="AT6" s="32">
        <f t="shared" ref="AT6:AT25" si="14">IF(O6&gt;0,2,0)+S6</f>
        <v>0</v>
      </c>
      <c r="AU6" s="32" t="str">
        <f t="shared" ref="AU6:AU25" si="15">IF(ISBLANK(W6),"keine",W6)</f>
        <v>keine</v>
      </c>
      <c r="AV6" s="32"/>
      <c r="AW6" s="32" t="b">
        <f>IF(AND(COUNTBLANK(A6:G6)=0,COUNTBLANK(H6:M6)=0,COUNTBLANK(N6:Q6)=0),TRUE(),FALSE())</f>
        <v>0</v>
      </c>
      <c r="AX6" s="38"/>
      <c r="AY6" s="38"/>
      <c r="AZ6" s="38" t="b">
        <f>IF(H6&lt;=J6-L6,TRUE(),FALSE())</f>
        <v>1</v>
      </c>
      <c r="BA6" s="38" t="b">
        <f>IF(I6&gt;=K6+L6,TRUE(),FALSE())</f>
        <v>1</v>
      </c>
      <c r="BB6" s="38" t="b">
        <f>IF(J6&gt;=H6+L6,TRUE(),FALSE())</f>
        <v>1</v>
      </c>
      <c r="BC6" s="38" t="b">
        <f>IF(K6&lt;=I6-L6,TRUE(),FALSE())</f>
        <v>1</v>
      </c>
      <c r="BD6" s="38" t="b">
        <f>IF(AND(L6&lt;=J6-H6,L6&lt;=I6-K6),TRUE(),FALSE())</f>
        <v>1</v>
      </c>
      <c r="BE6" s="38" t="b">
        <f>IF(AND(M6&gt;=90,M6&lt;=180),TRUE(),FALSE())</f>
        <v>0</v>
      </c>
      <c r="BF6" s="38"/>
      <c r="BG6" s="38"/>
      <c r="BH6" s="38"/>
      <c r="BI6" s="38"/>
      <c r="BJ6" s="38" t="str">
        <f>IFERROR(INDEX(Preisfaktoren!$B$22:$C$44,MATCH(D6,Preisfaktoren!$B$22:$B$44,0),2),"")</f>
        <v/>
      </c>
      <c r="BK6" s="38" t="str">
        <f>IFERROR(INDEX(Preisfaktoren!$B$22:$F$44,MATCH(D6,Preisfaktoren!$B$22:$B$44,0),5),"")</f>
        <v/>
      </c>
      <c r="BL6" s="38" t="str">
        <f>IFERROR(INDEX(Biegeabzug!$A$4:$H$21,MATCH($BK6,Biegeabzug!$A$4:$A$21,0),MATCH(90,Biegeabzug!$A$4:$H$4,1)),"")</f>
        <v/>
      </c>
      <c r="BM6" s="38" t="str">
        <f>IFERROR(INDEX(Biegeabzug!$A$4:$H$21,MATCH($BK6,Biegeabzug!$A$4:$A$21,0),MATCH($AI6,Biegeabzug!$A$4:$H$4,1)),"")</f>
        <v/>
      </c>
      <c r="BN6" s="38" t="b">
        <f>IF(V6="Nein","",IF(AND(V6="Ja",BJ6&lt;2),FALSE(),TRUE()))</f>
        <v>1</v>
      </c>
    </row>
    <row r="7" spans="1:66">
      <c r="A7" s="30"/>
      <c r="B7" s="30"/>
      <c r="C7" s="30"/>
      <c r="D7" s="30"/>
      <c r="E7" s="65" t="s">
        <v>43</v>
      </c>
      <c r="F7" s="48" t="str">
        <f>IF(ISBLANK(D7),"",IF(E7="ja",[2]Übersicht!$C$7,"keine Oberflächenveredelung"))</f>
        <v/>
      </c>
      <c r="G7" s="30"/>
      <c r="H7" s="30"/>
      <c r="I7" s="30"/>
      <c r="J7" s="30"/>
      <c r="K7" s="30"/>
      <c r="L7" s="30"/>
      <c r="M7" s="30"/>
      <c r="N7" s="84">
        <v>0</v>
      </c>
      <c r="O7" s="84">
        <v>0</v>
      </c>
      <c r="P7" s="84">
        <v>0</v>
      </c>
      <c r="Q7" s="84">
        <v>0</v>
      </c>
      <c r="R7" s="30"/>
      <c r="S7" s="30"/>
      <c r="T7" s="30"/>
      <c r="U7" s="30"/>
      <c r="V7" s="65"/>
      <c r="W7" s="101"/>
      <c r="Y7" s="32">
        <f t="shared" si="0"/>
        <v>0</v>
      </c>
      <c r="Z7" s="32">
        <f t="shared" si="1"/>
        <v>0</v>
      </c>
      <c r="AA7" s="43" t="str">
        <f t="shared" ref="AA7:AA25" si="16">IF(B7&gt;0,$A$1,"")</f>
        <v/>
      </c>
      <c r="AB7" s="43" t="e" vm="21">
        <f t="shared" si="2"/>
        <v>#VALUE!</v>
      </c>
      <c r="AC7" s="32">
        <f t="shared" si="3"/>
        <v>0</v>
      </c>
      <c r="AD7" s="32">
        <f t="shared" si="4"/>
        <v>0</v>
      </c>
      <c r="AE7" s="33" t="s">
        <v>143</v>
      </c>
      <c r="AF7" s="32" t="str">
        <f t="shared" si="5"/>
        <v/>
      </c>
      <c r="AG7" s="32">
        <f t="shared" si="6"/>
        <v>0</v>
      </c>
      <c r="AH7" s="32">
        <f t="shared" ref="AH7:AH25" si="17">H7+I7+J7+K7+L7*2</f>
        <v>0</v>
      </c>
      <c r="AI7" s="32">
        <f t="shared" si="7"/>
        <v>0</v>
      </c>
      <c r="AJ7" s="32">
        <f t="shared" si="8"/>
        <v>0</v>
      </c>
      <c r="AK7" s="32">
        <f t="shared" si="9"/>
        <v>0</v>
      </c>
      <c r="AL7" s="32">
        <f t="shared" si="10"/>
        <v>0</v>
      </c>
      <c r="AM7" s="32">
        <f t="shared" si="11"/>
        <v>0</v>
      </c>
      <c r="AN7" s="32">
        <v>4</v>
      </c>
      <c r="AO7" s="32">
        <v>5</v>
      </c>
      <c r="AP7" s="32">
        <v>0</v>
      </c>
      <c r="AQ7" s="32">
        <f t="shared" ref="AQ7:AQ25" si="18">IF(V7="Ja",IF(G7&lt;2000,2,ROUNDUP((G7-2*G7/4)/900+1,0)),0)</f>
        <v>0</v>
      </c>
      <c r="AR7" s="32">
        <f t="shared" si="12"/>
        <v>0</v>
      </c>
      <c r="AS7" s="32">
        <f t="shared" si="13"/>
        <v>0</v>
      </c>
      <c r="AT7" s="32">
        <f t="shared" si="14"/>
        <v>0</v>
      </c>
      <c r="AU7" s="32" t="str">
        <f t="shared" si="15"/>
        <v>keine</v>
      </c>
      <c r="AV7" s="32"/>
      <c r="AW7" s="32" t="b">
        <f t="shared" ref="AW7:AW25" si="19">IF(AND(COUNTBLANK(A7:G7)=0,COUNTBLANK(H7:M7)=0,COUNTBLANK(N7:Q7)=0),TRUE(),FALSE())</f>
        <v>0</v>
      </c>
      <c r="AX7" s="38"/>
      <c r="AY7" s="38"/>
      <c r="AZ7" s="38" t="b">
        <f t="shared" ref="AZ7:AZ25" si="20">IF(H7&lt;=J7-L7,TRUE(),FALSE())</f>
        <v>1</v>
      </c>
      <c r="BA7" s="38" t="b">
        <f t="shared" ref="BA7:BA25" si="21">IF(I7&gt;=K7+L7,TRUE(),FALSE())</f>
        <v>1</v>
      </c>
      <c r="BB7" s="38" t="b">
        <f t="shared" ref="BB7:BB25" si="22">IF(J7&gt;=H7+L7,TRUE(),FALSE())</f>
        <v>1</v>
      </c>
      <c r="BC7" s="38" t="b">
        <f t="shared" ref="BC7:BC25" si="23">IF(K7&lt;=I7-L7,TRUE(),FALSE())</f>
        <v>1</v>
      </c>
      <c r="BD7" s="38" t="b">
        <f t="shared" ref="BD7:BD25" si="24">IF(AND(L7&lt;=J7-H7,L7&lt;=I7-K7),TRUE(),FALSE())</f>
        <v>1</v>
      </c>
      <c r="BE7" s="38" t="b">
        <f t="shared" ref="BE7:BE25" si="25">IF(AND(M7&gt;=90,M7&lt;=180),TRUE(),FALSE())</f>
        <v>0</v>
      </c>
      <c r="BF7" s="38"/>
      <c r="BG7" s="38"/>
      <c r="BH7" s="38"/>
      <c r="BI7" s="38"/>
      <c r="BJ7" s="38" t="str">
        <f>IFERROR(INDEX(Preisfaktoren!$B$22:$C$44,MATCH(D7,Preisfaktoren!$B$22:$B$44,0),2),"")</f>
        <v/>
      </c>
      <c r="BK7" s="38" t="str">
        <f>IFERROR(INDEX(Preisfaktoren!$B$22:$F$44,MATCH(D7,Preisfaktoren!$B$22:$B$44,0),5),"")</f>
        <v/>
      </c>
      <c r="BL7" s="38" t="str">
        <f>IFERROR(INDEX(Biegeabzug!$A$4:$H$21,MATCH($BK7,Biegeabzug!$A$4:$A$21,0),MATCH(90,Biegeabzug!$A$4:$H$4,1)),"")</f>
        <v/>
      </c>
      <c r="BM7" s="38" t="str">
        <f>IFERROR(INDEX(Biegeabzug!$A$4:$H$21,MATCH($BK7,Biegeabzug!$A$4:$A$21,0),MATCH(90,Biegeabzug!$A$4:$H$4,1)),"")</f>
        <v/>
      </c>
      <c r="BN7" s="38" t="b">
        <f t="shared" ref="BN7:BN25" si="26">IF(V7="Nein","",IF(AND(V7="Ja",BJ7&lt;2),FALSE(),TRUE()))</f>
        <v>1</v>
      </c>
    </row>
    <row r="8" spans="1:66">
      <c r="A8" s="30"/>
      <c r="B8" s="30"/>
      <c r="C8" s="30"/>
      <c r="D8" s="30"/>
      <c r="E8" s="65" t="s">
        <v>43</v>
      </c>
      <c r="F8" s="48" t="str">
        <f>IF(ISBLANK(D8),"",IF(E8="ja",[2]Übersicht!$C$7,"keine Oberflächenveredelung"))</f>
        <v/>
      </c>
      <c r="G8" s="30"/>
      <c r="H8" s="30"/>
      <c r="I8" s="30"/>
      <c r="J8" s="30"/>
      <c r="K8" s="30"/>
      <c r="L8" s="30"/>
      <c r="M8" s="30"/>
      <c r="N8" s="84">
        <v>0</v>
      </c>
      <c r="O8" s="84">
        <v>0</v>
      </c>
      <c r="P8" s="84">
        <v>0</v>
      </c>
      <c r="Q8" s="84">
        <v>0</v>
      </c>
      <c r="R8" s="30"/>
      <c r="S8" s="30"/>
      <c r="T8" s="30"/>
      <c r="U8" s="30"/>
      <c r="V8" s="65" t="s">
        <v>142</v>
      </c>
      <c r="W8" s="101"/>
      <c r="Y8" s="32">
        <f t="shared" si="0"/>
        <v>0</v>
      </c>
      <c r="Z8" s="32">
        <f t="shared" si="1"/>
        <v>0</v>
      </c>
      <c r="AA8" s="43" t="str">
        <f t="shared" si="16"/>
        <v/>
      </c>
      <c r="AB8" s="43" t="e" vm="21">
        <f t="shared" si="2"/>
        <v>#VALUE!</v>
      </c>
      <c r="AC8" s="32">
        <f t="shared" si="3"/>
        <v>0</v>
      </c>
      <c r="AD8" s="32">
        <f t="shared" si="4"/>
        <v>0</v>
      </c>
      <c r="AE8" s="33" t="s">
        <v>143</v>
      </c>
      <c r="AF8" s="32" t="str">
        <f t="shared" si="5"/>
        <v/>
      </c>
      <c r="AG8" s="32">
        <f t="shared" si="6"/>
        <v>0</v>
      </c>
      <c r="AH8" s="32">
        <f t="shared" si="17"/>
        <v>0</v>
      </c>
      <c r="AI8" s="32">
        <f t="shared" si="7"/>
        <v>0</v>
      </c>
      <c r="AJ8" s="32">
        <f t="shared" si="8"/>
        <v>0</v>
      </c>
      <c r="AK8" s="32">
        <f t="shared" si="9"/>
        <v>0</v>
      </c>
      <c r="AL8" s="32">
        <f t="shared" si="10"/>
        <v>0</v>
      </c>
      <c r="AM8" s="32">
        <f t="shared" si="11"/>
        <v>0</v>
      </c>
      <c r="AN8" s="32">
        <v>4</v>
      </c>
      <c r="AO8" s="32">
        <v>5</v>
      </c>
      <c r="AP8" s="32">
        <v>0</v>
      </c>
      <c r="AQ8" s="32">
        <f t="shared" si="18"/>
        <v>0</v>
      </c>
      <c r="AR8" s="32">
        <f t="shared" si="12"/>
        <v>2</v>
      </c>
      <c r="AS8" s="32">
        <f t="shared" si="13"/>
        <v>0</v>
      </c>
      <c r="AT8" s="32">
        <f t="shared" si="14"/>
        <v>0</v>
      </c>
      <c r="AU8" s="32" t="str">
        <f t="shared" si="15"/>
        <v>keine</v>
      </c>
      <c r="AV8" s="32"/>
      <c r="AW8" s="32" t="b">
        <f t="shared" si="19"/>
        <v>0</v>
      </c>
      <c r="AX8" s="38"/>
      <c r="AY8" s="38"/>
      <c r="AZ8" s="38" t="b">
        <f t="shared" si="20"/>
        <v>1</v>
      </c>
      <c r="BA8" s="38" t="b">
        <f t="shared" si="21"/>
        <v>1</v>
      </c>
      <c r="BB8" s="38" t="b">
        <f t="shared" si="22"/>
        <v>1</v>
      </c>
      <c r="BC8" s="38" t="b">
        <f t="shared" si="23"/>
        <v>1</v>
      </c>
      <c r="BD8" s="38" t="b">
        <f t="shared" si="24"/>
        <v>1</v>
      </c>
      <c r="BE8" s="38" t="b">
        <f t="shared" si="25"/>
        <v>0</v>
      </c>
      <c r="BF8" s="38"/>
      <c r="BG8" s="38"/>
      <c r="BH8" s="38"/>
      <c r="BI8" s="38"/>
      <c r="BJ8" s="38" t="str">
        <f>IFERROR(INDEX(Preisfaktoren!$B$22:$C$44,MATCH(D8,Preisfaktoren!$B$22:$B$44,0),2),"")</f>
        <v/>
      </c>
      <c r="BK8" s="38" t="str">
        <f>IFERROR(INDEX(Preisfaktoren!$B$22:$F$44,MATCH(D8,Preisfaktoren!$B$22:$B$44,0),5),"")</f>
        <v/>
      </c>
      <c r="BL8" s="38" t="str">
        <f>IFERROR(INDEX(Biegeabzug!$A$4:$H$21,MATCH($BK8,Biegeabzug!$A$4:$A$21,0),MATCH(90,Biegeabzug!$A$4:$H$4,1)),"")</f>
        <v/>
      </c>
      <c r="BM8" s="38" t="str">
        <f>IFERROR(INDEX(Biegeabzug!$A$4:$H$21,MATCH($BK8,Biegeabzug!$A$4:$A$21,0),MATCH(90,Biegeabzug!$A$4:$H$4,1)),"")</f>
        <v/>
      </c>
      <c r="BN8" s="38" t="str">
        <f t="shared" si="26"/>
        <v/>
      </c>
    </row>
    <row r="9" spans="1:66">
      <c r="A9" s="30"/>
      <c r="B9" s="30"/>
      <c r="C9" s="30"/>
      <c r="D9" s="30"/>
      <c r="E9" s="65" t="s">
        <v>43</v>
      </c>
      <c r="F9" s="48" t="str">
        <f>IF(ISBLANK(D9),"",IF(E9="ja",[2]Übersicht!$C$7,"keine Oberflächenveredelung"))</f>
        <v/>
      </c>
      <c r="G9" s="30"/>
      <c r="H9" s="30"/>
      <c r="I9" s="30"/>
      <c r="J9" s="30"/>
      <c r="K9" s="30"/>
      <c r="L9" s="30"/>
      <c r="M9" s="30"/>
      <c r="N9" s="84">
        <v>0</v>
      </c>
      <c r="O9" s="84">
        <v>0</v>
      </c>
      <c r="P9" s="84">
        <v>0</v>
      </c>
      <c r="Q9" s="84">
        <v>0</v>
      </c>
      <c r="R9" s="30"/>
      <c r="S9" s="30"/>
      <c r="T9" s="30"/>
      <c r="U9" s="30"/>
      <c r="V9" s="65" t="s">
        <v>142</v>
      </c>
      <c r="W9" s="101"/>
      <c r="Y9" s="32">
        <f t="shared" si="0"/>
        <v>0</v>
      </c>
      <c r="Z9" s="32">
        <f t="shared" si="1"/>
        <v>0</v>
      </c>
      <c r="AA9" s="43" t="str">
        <f t="shared" si="16"/>
        <v/>
      </c>
      <c r="AB9" s="43" t="e" vm="21">
        <f t="shared" si="2"/>
        <v>#VALUE!</v>
      </c>
      <c r="AC9" s="32">
        <f t="shared" si="3"/>
        <v>0</v>
      </c>
      <c r="AD9" s="32">
        <f t="shared" si="4"/>
        <v>0</v>
      </c>
      <c r="AE9" s="33" t="s">
        <v>143</v>
      </c>
      <c r="AF9" s="32" t="str">
        <f t="shared" si="5"/>
        <v/>
      </c>
      <c r="AG9" s="32">
        <f t="shared" si="6"/>
        <v>0</v>
      </c>
      <c r="AH9" s="32">
        <f t="shared" si="17"/>
        <v>0</v>
      </c>
      <c r="AI9" s="32">
        <f t="shared" si="7"/>
        <v>0</v>
      </c>
      <c r="AJ9" s="32">
        <f t="shared" si="8"/>
        <v>0</v>
      </c>
      <c r="AK9" s="32">
        <f t="shared" si="9"/>
        <v>0</v>
      </c>
      <c r="AL9" s="32">
        <f t="shared" si="10"/>
        <v>0</v>
      </c>
      <c r="AM9" s="32">
        <f t="shared" si="11"/>
        <v>0</v>
      </c>
      <c r="AN9" s="32">
        <v>4</v>
      </c>
      <c r="AO9" s="32">
        <v>5</v>
      </c>
      <c r="AP9" s="32">
        <v>0</v>
      </c>
      <c r="AQ9" s="32">
        <f t="shared" si="18"/>
        <v>0</v>
      </c>
      <c r="AR9" s="32">
        <f t="shared" si="12"/>
        <v>2</v>
      </c>
      <c r="AS9" s="32">
        <f t="shared" si="13"/>
        <v>0</v>
      </c>
      <c r="AT9" s="32">
        <f t="shared" si="14"/>
        <v>0</v>
      </c>
      <c r="AU9" s="32" t="str">
        <f t="shared" si="15"/>
        <v>keine</v>
      </c>
      <c r="AV9" s="32"/>
      <c r="AW9" s="32" t="b">
        <f t="shared" si="19"/>
        <v>0</v>
      </c>
      <c r="AX9" s="38"/>
      <c r="AY9" s="38"/>
      <c r="AZ9" s="38" t="b">
        <f t="shared" si="20"/>
        <v>1</v>
      </c>
      <c r="BA9" s="38" t="b">
        <f t="shared" si="21"/>
        <v>1</v>
      </c>
      <c r="BB9" s="38" t="b">
        <f t="shared" si="22"/>
        <v>1</v>
      </c>
      <c r="BC9" s="38" t="b">
        <f t="shared" si="23"/>
        <v>1</v>
      </c>
      <c r="BD9" s="38" t="b">
        <f t="shared" si="24"/>
        <v>1</v>
      </c>
      <c r="BE9" s="38" t="b">
        <f t="shared" si="25"/>
        <v>0</v>
      </c>
      <c r="BF9" s="38"/>
      <c r="BG9" s="38"/>
      <c r="BH9" s="38"/>
      <c r="BI9" s="38"/>
      <c r="BJ9" s="38" t="str">
        <f>IFERROR(INDEX(Preisfaktoren!$B$22:$C$44,MATCH(D9,Preisfaktoren!$B$22:$B$44,0),2),"")</f>
        <v/>
      </c>
      <c r="BK9" s="38" t="str">
        <f>IFERROR(INDEX(Preisfaktoren!$B$22:$F$44,MATCH(D9,Preisfaktoren!$B$22:$B$44,0),5),"")</f>
        <v/>
      </c>
      <c r="BL9" s="38" t="str">
        <f>IFERROR(INDEX(Biegeabzug!$A$4:$H$21,MATCH($BK9,Biegeabzug!$A$4:$A$21,0),MATCH(90,Biegeabzug!$A$4:$H$4,1)),"")</f>
        <v/>
      </c>
      <c r="BM9" s="38" t="str">
        <f>IFERROR(INDEX(Biegeabzug!$A$4:$H$21,MATCH($BK9,Biegeabzug!$A$4:$A$21,0),MATCH(90,Biegeabzug!$A$4:$H$4,1)),"")</f>
        <v/>
      </c>
      <c r="BN9" s="38" t="str">
        <f t="shared" si="26"/>
        <v/>
      </c>
    </row>
    <row r="10" spans="1:66">
      <c r="A10" s="30"/>
      <c r="B10" s="30"/>
      <c r="C10" s="30"/>
      <c r="D10" s="30"/>
      <c r="E10" s="65" t="s">
        <v>43</v>
      </c>
      <c r="F10" s="48" t="str">
        <f>IF(ISBLANK(D10),"",IF(E10="ja",[2]Übersicht!$C$7,"keine Oberflächenveredelung"))</f>
        <v/>
      </c>
      <c r="G10" s="30"/>
      <c r="H10" s="30"/>
      <c r="I10" s="30"/>
      <c r="J10" s="30"/>
      <c r="K10" s="30"/>
      <c r="L10" s="30"/>
      <c r="M10" s="30"/>
      <c r="N10" s="84">
        <v>0</v>
      </c>
      <c r="O10" s="84">
        <v>0</v>
      </c>
      <c r="P10" s="84">
        <v>0</v>
      </c>
      <c r="Q10" s="84">
        <v>0</v>
      </c>
      <c r="R10" s="30"/>
      <c r="S10" s="30"/>
      <c r="T10" s="30"/>
      <c r="U10" s="30"/>
      <c r="V10" s="65" t="s">
        <v>142</v>
      </c>
      <c r="W10" s="101"/>
      <c r="Y10" s="32">
        <f t="shared" si="0"/>
        <v>0</v>
      </c>
      <c r="Z10" s="32">
        <f t="shared" si="1"/>
        <v>0</v>
      </c>
      <c r="AA10" s="43" t="str">
        <f t="shared" si="16"/>
        <v/>
      </c>
      <c r="AB10" s="43" t="e" vm="21">
        <f t="shared" si="2"/>
        <v>#VALUE!</v>
      </c>
      <c r="AC10" s="32">
        <f t="shared" si="3"/>
        <v>0</v>
      </c>
      <c r="AD10" s="32">
        <f t="shared" si="4"/>
        <v>0</v>
      </c>
      <c r="AE10" s="33" t="s">
        <v>143</v>
      </c>
      <c r="AF10" s="32" t="str">
        <f t="shared" si="5"/>
        <v/>
      </c>
      <c r="AG10" s="32">
        <f t="shared" si="6"/>
        <v>0</v>
      </c>
      <c r="AH10" s="32">
        <f t="shared" si="17"/>
        <v>0</v>
      </c>
      <c r="AI10" s="32">
        <f t="shared" si="7"/>
        <v>0</v>
      </c>
      <c r="AJ10" s="32">
        <f t="shared" si="8"/>
        <v>0</v>
      </c>
      <c r="AK10" s="32">
        <f t="shared" si="9"/>
        <v>0</v>
      </c>
      <c r="AL10" s="32">
        <f t="shared" si="10"/>
        <v>0</v>
      </c>
      <c r="AM10" s="32">
        <f t="shared" si="11"/>
        <v>0</v>
      </c>
      <c r="AN10" s="32">
        <v>4</v>
      </c>
      <c r="AO10" s="32">
        <v>5</v>
      </c>
      <c r="AP10" s="32">
        <v>0</v>
      </c>
      <c r="AQ10" s="32">
        <f t="shared" si="18"/>
        <v>0</v>
      </c>
      <c r="AR10" s="32">
        <f t="shared" si="12"/>
        <v>2</v>
      </c>
      <c r="AS10" s="32">
        <f t="shared" si="13"/>
        <v>0</v>
      </c>
      <c r="AT10" s="32">
        <f t="shared" si="14"/>
        <v>0</v>
      </c>
      <c r="AU10" s="32" t="str">
        <f t="shared" si="15"/>
        <v>keine</v>
      </c>
      <c r="AV10" s="32"/>
      <c r="AW10" s="32" t="b">
        <f t="shared" si="19"/>
        <v>0</v>
      </c>
      <c r="AX10" s="38"/>
      <c r="AY10" s="38"/>
      <c r="AZ10" s="38" t="b">
        <f t="shared" si="20"/>
        <v>1</v>
      </c>
      <c r="BA10" s="38" t="b">
        <f t="shared" si="21"/>
        <v>1</v>
      </c>
      <c r="BB10" s="38" t="b">
        <f t="shared" si="22"/>
        <v>1</v>
      </c>
      <c r="BC10" s="38" t="b">
        <f t="shared" si="23"/>
        <v>1</v>
      </c>
      <c r="BD10" s="38" t="b">
        <f t="shared" si="24"/>
        <v>1</v>
      </c>
      <c r="BE10" s="38" t="b">
        <f t="shared" si="25"/>
        <v>0</v>
      </c>
      <c r="BF10" s="38"/>
      <c r="BG10" s="38"/>
      <c r="BH10" s="38"/>
      <c r="BI10" s="38"/>
      <c r="BJ10" s="38" t="str">
        <f>IFERROR(INDEX(Preisfaktoren!$B$22:$C$44,MATCH(D10,Preisfaktoren!$B$22:$B$44,0),2),"")</f>
        <v/>
      </c>
      <c r="BK10" s="38" t="str">
        <f>IFERROR(INDEX(Preisfaktoren!$B$22:$F$44,MATCH(D10,Preisfaktoren!$B$22:$B$44,0),5),"")</f>
        <v/>
      </c>
      <c r="BL10" s="38" t="str">
        <f>IFERROR(INDEX(Biegeabzug!$A$4:$H$21,MATCH($BK10,Biegeabzug!$A$4:$A$21,0),MATCH(90,Biegeabzug!$A$4:$H$4,1)),"")</f>
        <v/>
      </c>
      <c r="BM10" s="38" t="str">
        <f>IFERROR(INDEX(Biegeabzug!$A$4:$H$21,MATCH($BK10,Biegeabzug!$A$4:$A$21,0),MATCH(90,Biegeabzug!$A$4:$H$4,1)),"")</f>
        <v/>
      </c>
      <c r="BN10" s="38" t="str">
        <f t="shared" si="26"/>
        <v/>
      </c>
    </row>
    <row r="11" spans="1:66">
      <c r="A11" s="30"/>
      <c r="B11" s="30"/>
      <c r="C11" s="30"/>
      <c r="D11" s="30"/>
      <c r="E11" s="65" t="s">
        <v>43</v>
      </c>
      <c r="F11" s="48" t="str">
        <f>IF(ISBLANK(D11),"",IF(E11="ja",[2]Übersicht!$C$7,"keine Oberflächenveredelung"))</f>
        <v/>
      </c>
      <c r="G11" s="30"/>
      <c r="H11" s="30"/>
      <c r="I11" s="30"/>
      <c r="J11" s="30"/>
      <c r="K11" s="30"/>
      <c r="L11" s="30"/>
      <c r="M11" s="30"/>
      <c r="N11" s="84">
        <v>0</v>
      </c>
      <c r="O11" s="84">
        <v>0</v>
      </c>
      <c r="P11" s="84">
        <v>0</v>
      </c>
      <c r="Q11" s="84">
        <v>0</v>
      </c>
      <c r="R11" s="30"/>
      <c r="S11" s="30"/>
      <c r="T11" s="30"/>
      <c r="U11" s="30"/>
      <c r="V11" s="65" t="s">
        <v>142</v>
      </c>
      <c r="W11" s="101"/>
      <c r="Y11" s="32">
        <f t="shared" si="0"/>
        <v>0</v>
      </c>
      <c r="Z11" s="32">
        <f t="shared" si="1"/>
        <v>0</v>
      </c>
      <c r="AA11" s="43" t="str">
        <f t="shared" si="16"/>
        <v/>
      </c>
      <c r="AB11" s="43" t="e" vm="21">
        <f t="shared" si="2"/>
        <v>#VALUE!</v>
      </c>
      <c r="AC11" s="32">
        <f t="shared" si="3"/>
        <v>0</v>
      </c>
      <c r="AD11" s="32">
        <f t="shared" si="4"/>
        <v>0</v>
      </c>
      <c r="AE11" s="33" t="s">
        <v>143</v>
      </c>
      <c r="AF11" s="32" t="str">
        <f t="shared" si="5"/>
        <v/>
      </c>
      <c r="AG11" s="32">
        <f t="shared" si="6"/>
        <v>0</v>
      </c>
      <c r="AH11" s="32">
        <f t="shared" si="17"/>
        <v>0</v>
      </c>
      <c r="AI11" s="32">
        <f t="shared" si="7"/>
        <v>0</v>
      </c>
      <c r="AJ11" s="32">
        <f t="shared" si="8"/>
        <v>0</v>
      </c>
      <c r="AK11" s="32">
        <f t="shared" si="9"/>
        <v>0</v>
      </c>
      <c r="AL11" s="32">
        <f t="shared" si="10"/>
        <v>0</v>
      </c>
      <c r="AM11" s="32">
        <f t="shared" si="11"/>
        <v>0</v>
      </c>
      <c r="AN11" s="32">
        <v>4</v>
      </c>
      <c r="AO11" s="32">
        <v>5</v>
      </c>
      <c r="AP11" s="32">
        <v>0</v>
      </c>
      <c r="AQ11" s="32">
        <f t="shared" si="18"/>
        <v>0</v>
      </c>
      <c r="AR11" s="32">
        <f t="shared" si="12"/>
        <v>2</v>
      </c>
      <c r="AS11" s="32">
        <f t="shared" si="13"/>
        <v>0</v>
      </c>
      <c r="AT11" s="32">
        <f t="shared" si="14"/>
        <v>0</v>
      </c>
      <c r="AU11" s="32" t="str">
        <f t="shared" si="15"/>
        <v>keine</v>
      </c>
      <c r="AV11" s="32"/>
      <c r="AW11" s="32" t="b">
        <f t="shared" si="19"/>
        <v>0</v>
      </c>
      <c r="AX11" s="38"/>
      <c r="AY11" s="38"/>
      <c r="AZ11" s="38" t="b">
        <f t="shared" si="20"/>
        <v>1</v>
      </c>
      <c r="BA11" s="38" t="b">
        <f t="shared" si="21"/>
        <v>1</v>
      </c>
      <c r="BB11" s="38" t="b">
        <f t="shared" si="22"/>
        <v>1</v>
      </c>
      <c r="BC11" s="38" t="b">
        <f t="shared" si="23"/>
        <v>1</v>
      </c>
      <c r="BD11" s="38" t="b">
        <f t="shared" si="24"/>
        <v>1</v>
      </c>
      <c r="BE11" s="38" t="b">
        <f t="shared" si="25"/>
        <v>0</v>
      </c>
      <c r="BF11" s="38"/>
      <c r="BG11" s="38"/>
      <c r="BH11" s="38"/>
      <c r="BI11" s="38"/>
      <c r="BJ11" s="38" t="str">
        <f>IFERROR(INDEX(Preisfaktoren!$B$22:$C$44,MATCH(D11,Preisfaktoren!$B$22:$B$44,0),2),"")</f>
        <v/>
      </c>
      <c r="BK11" s="38" t="str">
        <f>IFERROR(INDEX(Preisfaktoren!$B$22:$F$44,MATCH(D11,Preisfaktoren!$B$22:$B$44,0),5),"")</f>
        <v/>
      </c>
      <c r="BL11" s="38" t="str">
        <f>IFERROR(INDEX(Biegeabzug!$A$4:$H$21,MATCH($BK11,Biegeabzug!$A$4:$A$21,0),MATCH(90,Biegeabzug!$A$4:$H$4,1)),"")</f>
        <v/>
      </c>
      <c r="BM11" s="38" t="str">
        <f>IFERROR(INDEX(Biegeabzug!$A$4:$H$21,MATCH($BK11,Biegeabzug!$A$4:$A$21,0),MATCH(90,Biegeabzug!$A$4:$H$4,1)),"")</f>
        <v/>
      </c>
      <c r="BN11" s="38" t="str">
        <f t="shared" si="26"/>
        <v/>
      </c>
    </row>
    <row r="12" spans="1:66">
      <c r="A12" s="30"/>
      <c r="B12" s="30"/>
      <c r="C12" s="30"/>
      <c r="D12" s="30"/>
      <c r="E12" s="65" t="s">
        <v>43</v>
      </c>
      <c r="F12" s="48" t="str">
        <f>IF(ISBLANK(D12),"",IF(E12="ja",[2]Übersicht!$C$7,"keine Oberflächenveredelung"))</f>
        <v/>
      </c>
      <c r="G12" s="30"/>
      <c r="H12" s="30"/>
      <c r="I12" s="30"/>
      <c r="J12" s="30"/>
      <c r="K12" s="30"/>
      <c r="L12" s="30"/>
      <c r="M12" s="30"/>
      <c r="N12" s="84">
        <v>0</v>
      </c>
      <c r="O12" s="84">
        <v>0</v>
      </c>
      <c r="P12" s="84">
        <v>0</v>
      </c>
      <c r="Q12" s="84">
        <v>0</v>
      </c>
      <c r="R12" s="30"/>
      <c r="S12" s="30"/>
      <c r="T12" s="30"/>
      <c r="U12" s="30"/>
      <c r="V12" s="65" t="s">
        <v>142</v>
      </c>
      <c r="W12" s="101"/>
      <c r="Y12" s="32">
        <f t="shared" si="0"/>
        <v>0</v>
      </c>
      <c r="Z12" s="32">
        <f t="shared" si="1"/>
        <v>0</v>
      </c>
      <c r="AA12" s="43" t="str">
        <f t="shared" si="16"/>
        <v/>
      </c>
      <c r="AB12" s="43" t="e" vm="21">
        <f t="shared" si="2"/>
        <v>#VALUE!</v>
      </c>
      <c r="AC12" s="32">
        <f t="shared" si="3"/>
        <v>0</v>
      </c>
      <c r="AD12" s="32">
        <f t="shared" si="4"/>
        <v>0</v>
      </c>
      <c r="AE12" s="33" t="s">
        <v>143</v>
      </c>
      <c r="AF12" s="32" t="str">
        <f t="shared" si="5"/>
        <v/>
      </c>
      <c r="AG12" s="32">
        <f t="shared" si="6"/>
        <v>0</v>
      </c>
      <c r="AH12" s="32">
        <f t="shared" si="17"/>
        <v>0</v>
      </c>
      <c r="AI12" s="32">
        <f t="shared" si="7"/>
        <v>0</v>
      </c>
      <c r="AJ12" s="32">
        <f t="shared" si="8"/>
        <v>0</v>
      </c>
      <c r="AK12" s="32">
        <f t="shared" si="9"/>
        <v>0</v>
      </c>
      <c r="AL12" s="32">
        <f t="shared" si="10"/>
        <v>0</v>
      </c>
      <c r="AM12" s="32">
        <f t="shared" si="11"/>
        <v>0</v>
      </c>
      <c r="AN12" s="32">
        <v>4</v>
      </c>
      <c r="AO12" s="32">
        <v>5</v>
      </c>
      <c r="AP12" s="32">
        <v>0</v>
      </c>
      <c r="AQ12" s="32">
        <f t="shared" si="18"/>
        <v>0</v>
      </c>
      <c r="AR12" s="32">
        <f t="shared" si="12"/>
        <v>2</v>
      </c>
      <c r="AS12" s="32">
        <f t="shared" si="13"/>
        <v>0</v>
      </c>
      <c r="AT12" s="32">
        <f t="shared" si="14"/>
        <v>0</v>
      </c>
      <c r="AU12" s="32" t="str">
        <f t="shared" si="15"/>
        <v>keine</v>
      </c>
      <c r="AV12" s="32"/>
      <c r="AW12" s="32" t="b">
        <f t="shared" si="19"/>
        <v>0</v>
      </c>
      <c r="AX12" s="38"/>
      <c r="AY12" s="38"/>
      <c r="AZ12" s="38" t="b">
        <f t="shared" si="20"/>
        <v>1</v>
      </c>
      <c r="BA12" s="38" t="b">
        <f t="shared" si="21"/>
        <v>1</v>
      </c>
      <c r="BB12" s="38" t="b">
        <f t="shared" si="22"/>
        <v>1</v>
      </c>
      <c r="BC12" s="38" t="b">
        <f t="shared" si="23"/>
        <v>1</v>
      </c>
      <c r="BD12" s="38" t="b">
        <f t="shared" si="24"/>
        <v>1</v>
      </c>
      <c r="BE12" s="38" t="b">
        <f t="shared" si="25"/>
        <v>0</v>
      </c>
      <c r="BF12" s="38"/>
      <c r="BG12" s="38"/>
      <c r="BH12" s="38"/>
      <c r="BI12" s="38"/>
      <c r="BJ12" s="38" t="str">
        <f>IFERROR(INDEX(Preisfaktoren!$B$22:$C$44,MATCH(D12,Preisfaktoren!$B$22:$B$44,0),2),"")</f>
        <v/>
      </c>
      <c r="BK12" s="38" t="str">
        <f>IFERROR(INDEX(Preisfaktoren!$B$22:$F$44,MATCH(D12,Preisfaktoren!$B$22:$B$44,0),5),"")</f>
        <v/>
      </c>
      <c r="BL12" s="38" t="str">
        <f>IFERROR(INDEX(Biegeabzug!$A$4:$H$21,MATCH($BK12,Biegeabzug!$A$4:$A$21,0),MATCH(90,Biegeabzug!$A$4:$H$4,1)),"")</f>
        <v/>
      </c>
      <c r="BM12" s="38" t="str">
        <f>IFERROR(INDEX(Biegeabzug!$A$4:$H$21,MATCH($BK12,Biegeabzug!$A$4:$A$21,0),MATCH(90,Biegeabzug!$A$4:$H$4,1)),"")</f>
        <v/>
      </c>
      <c r="BN12" s="38" t="str">
        <f t="shared" si="26"/>
        <v/>
      </c>
    </row>
    <row r="13" spans="1:66">
      <c r="A13" s="30"/>
      <c r="B13" s="30"/>
      <c r="C13" s="30"/>
      <c r="D13" s="30"/>
      <c r="E13" s="65" t="s">
        <v>43</v>
      </c>
      <c r="F13" s="48" t="str">
        <f>IF(ISBLANK(D13),"",IF(E13="ja",[2]Übersicht!$C$7,"keine Oberflächenveredelung"))</f>
        <v/>
      </c>
      <c r="G13" s="30"/>
      <c r="H13" s="30"/>
      <c r="I13" s="30"/>
      <c r="J13" s="30"/>
      <c r="K13" s="30"/>
      <c r="L13" s="30"/>
      <c r="M13" s="30"/>
      <c r="N13" s="84">
        <v>0</v>
      </c>
      <c r="O13" s="84">
        <v>0</v>
      </c>
      <c r="P13" s="84">
        <v>0</v>
      </c>
      <c r="Q13" s="84">
        <v>0</v>
      </c>
      <c r="R13" s="30"/>
      <c r="S13" s="30"/>
      <c r="T13" s="30"/>
      <c r="U13" s="30"/>
      <c r="V13" s="65" t="s">
        <v>142</v>
      </c>
      <c r="W13" s="101"/>
      <c r="Y13" s="32">
        <f t="shared" si="0"/>
        <v>0</v>
      </c>
      <c r="Z13" s="32">
        <f t="shared" si="1"/>
        <v>0</v>
      </c>
      <c r="AA13" s="43" t="str">
        <f t="shared" si="16"/>
        <v/>
      </c>
      <c r="AB13" s="43" t="e" vm="21">
        <f t="shared" si="2"/>
        <v>#VALUE!</v>
      </c>
      <c r="AC13" s="32">
        <f t="shared" si="3"/>
        <v>0</v>
      </c>
      <c r="AD13" s="32">
        <f t="shared" si="4"/>
        <v>0</v>
      </c>
      <c r="AE13" s="33" t="s">
        <v>143</v>
      </c>
      <c r="AF13" s="32" t="str">
        <f t="shared" si="5"/>
        <v/>
      </c>
      <c r="AG13" s="32">
        <f t="shared" si="6"/>
        <v>0</v>
      </c>
      <c r="AH13" s="32">
        <f t="shared" si="17"/>
        <v>0</v>
      </c>
      <c r="AI13" s="32">
        <f t="shared" si="7"/>
        <v>0</v>
      </c>
      <c r="AJ13" s="32">
        <f t="shared" si="8"/>
        <v>0</v>
      </c>
      <c r="AK13" s="32">
        <f t="shared" si="9"/>
        <v>0</v>
      </c>
      <c r="AL13" s="32">
        <f t="shared" si="10"/>
        <v>0</v>
      </c>
      <c r="AM13" s="32">
        <f t="shared" si="11"/>
        <v>0</v>
      </c>
      <c r="AN13" s="32">
        <v>4</v>
      </c>
      <c r="AO13" s="32">
        <v>5</v>
      </c>
      <c r="AP13" s="32">
        <v>0</v>
      </c>
      <c r="AQ13" s="32">
        <f t="shared" si="18"/>
        <v>0</v>
      </c>
      <c r="AR13" s="32">
        <f t="shared" si="12"/>
        <v>2</v>
      </c>
      <c r="AS13" s="32">
        <f t="shared" si="13"/>
        <v>0</v>
      </c>
      <c r="AT13" s="32">
        <f t="shared" si="14"/>
        <v>0</v>
      </c>
      <c r="AU13" s="32" t="str">
        <f t="shared" si="15"/>
        <v>keine</v>
      </c>
      <c r="AV13" s="32"/>
      <c r="AW13" s="32" t="b">
        <f t="shared" si="19"/>
        <v>0</v>
      </c>
      <c r="AX13" s="38"/>
      <c r="AY13" s="38"/>
      <c r="AZ13" s="38" t="b">
        <f t="shared" si="20"/>
        <v>1</v>
      </c>
      <c r="BA13" s="38" t="b">
        <f t="shared" si="21"/>
        <v>1</v>
      </c>
      <c r="BB13" s="38" t="b">
        <f t="shared" si="22"/>
        <v>1</v>
      </c>
      <c r="BC13" s="38" t="b">
        <f t="shared" si="23"/>
        <v>1</v>
      </c>
      <c r="BD13" s="38" t="b">
        <f t="shared" si="24"/>
        <v>1</v>
      </c>
      <c r="BE13" s="38" t="b">
        <f t="shared" si="25"/>
        <v>0</v>
      </c>
      <c r="BF13" s="38"/>
      <c r="BG13" s="38"/>
      <c r="BH13" s="38"/>
      <c r="BI13" s="38"/>
      <c r="BJ13" s="38" t="str">
        <f>IFERROR(INDEX(Preisfaktoren!$B$22:$C$44,MATCH(D13,Preisfaktoren!$B$22:$B$44,0),2),"")</f>
        <v/>
      </c>
      <c r="BK13" s="38" t="str">
        <f>IFERROR(INDEX(Preisfaktoren!$B$22:$F$44,MATCH(D13,Preisfaktoren!$B$22:$B$44,0),5),"")</f>
        <v/>
      </c>
      <c r="BL13" s="38" t="str">
        <f>IFERROR(INDEX(Biegeabzug!$A$4:$H$21,MATCH($BK13,Biegeabzug!$A$4:$A$21,0),MATCH(90,Biegeabzug!$A$4:$H$4,1)),"")</f>
        <v/>
      </c>
      <c r="BM13" s="38" t="str">
        <f>IFERROR(INDEX(Biegeabzug!$A$4:$H$21,MATCH($BK13,Biegeabzug!$A$4:$A$21,0),MATCH(90,Biegeabzug!$A$4:$H$4,1)),"")</f>
        <v/>
      </c>
      <c r="BN13" s="38" t="str">
        <f t="shared" si="26"/>
        <v/>
      </c>
    </row>
    <row r="14" spans="1:66">
      <c r="A14" s="30"/>
      <c r="B14" s="30"/>
      <c r="C14" s="30"/>
      <c r="D14" s="30"/>
      <c r="E14" s="65" t="s">
        <v>43</v>
      </c>
      <c r="F14" s="48" t="str">
        <f>IF(ISBLANK(D14),"",IF(E14="ja",[2]Übersicht!$C$7,"keine Oberflächenveredelung"))</f>
        <v/>
      </c>
      <c r="G14" s="30"/>
      <c r="H14" s="30"/>
      <c r="I14" s="30"/>
      <c r="J14" s="30"/>
      <c r="K14" s="30"/>
      <c r="L14" s="30"/>
      <c r="M14" s="30"/>
      <c r="N14" s="84">
        <v>0</v>
      </c>
      <c r="O14" s="84">
        <v>0</v>
      </c>
      <c r="P14" s="84">
        <v>0</v>
      </c>
      <c r="Q14" s="84">
        <v>0</v>
      </c>
      <c r="R14" s="30"/>
      <c r="S14" s="30"/>
      <c r="T14" s="30"/>
      <c r="U14" s="30"/>
      <c r="V14" s="65" t="s">
        <v>142</v>
      </c>
      <c r="W14" s="101"/>
      <c r="Y14" s="32">
        <f t="shared" si="0"/>
        <v>0</v>
      </c>
      <c r="Z14" s="32">
        <f t="shared" si="1"/>
        <v>0</v>
      </c>
      <c r="AA14" s="43" t="str">
        <f t="shared" si="16"/>
        <v/>
      </c>
      <c r="AB14" s="43" t="e" vm="21">
        <f t="shared" si="2"/>
        <v>#VALUE!</v>
      </c>
      <c r="AC14" s="32">
        <f t="shared" si="3"/>
        <v>0</v>
      </c>
      <c r="AD14" s="32">
        <f t="shared" si="4"/>
        <v>0</v>
      </c>
      <c r="AE14" s="33" t="s">
        <v>143</v>
      </c>
      <c r="AF14" s="32" t="str">
        <f t="shared" si="5"/>
        <v/>
      </c>
      <c r="AG14" s="32">
        <f t="shared" si="6"/>
        <v>0</v>
      </c>
      <c r="AH14" s="32">
        <f t="shared" si="17"/>
        <v>0</v>
      </c>
      <c r="AI14" s="32">
        <f t="shared" si="7"/>
        <v>0</v>
      </c>
      <c r="AJ14" s="32">
        <f t="shared" si="8"/>
        <v>0</v>
      </c>
      <c r="AK14" s="32">
        <f t="shared" si="9"/>
        <v>0</v>
      </c>
      <c r="AL14" s="32">
        <f t="shared" si="10"/>
        <v>0</v>
      </c>
      <c r="AM14" s="32">
        <f t="shared" si="11"/>
        <v>0</v>
      </c>
      <c r="AN14" s="32">
        <v>4</v>
      </c>
      <c r="AO14" s="32">
        <v>5</v>
      </c>
      <c r="AP14" s="32">
        <v>0</v>
      </c>
      <c r="AQ14" s="32">
        <f t="shared" si="18"/>
        <v>0</v>
      </c>
      <c r="AR14" s="32">
        <f t="shared" si="12"/>
        <v>2</v>
      </c>
      <c r="AS14" s="32">
        <f t="shared" si="13"/>
        <v>0</v>
      </c>
      <c r="AT14" s="32">
        <f t="shared" si="14"/>
        <v>0</v>
      </c>
      <c r="AU14" s="32" t="str">
        <f t="shared" si="15"/>
        <v>keine</v>
      </c>
      <c r="AV14" s="32"/>
      <c r="AW14" s="32" t="b">
        <f t="shared" si="19"/>
        <v>0</v>
      </c>
      <c r="AX14" s="38"/>
      <c r="AY14" s="38"/>
      <c r="AZ14" s="38" t="b">
        <f t="shared" si="20"/>
        <v>1</v>
      </c>
      <c r="BA14" s="38" t="b">
        <f t="shared" si="21"/>
        <v>1</v>
      </c>
      <c r="BB14" s="38" t="b">
        <f t="shared" si="22"/>
        <v>1</v>
      </c>
      <c r="BC14" s="38" t="b">
        <f t="shared" si="23"/>
        <v>1</v>
      </c>
      <c r="BD14" s="38" t="b">
        <f t="shared" si="24"/>
        <v>1</v>
      </c>
      <c r="BE14" s="38" t="b">
        <f t="shared" si="25"/>
        <v>0</v>
      </c>
      <c r="BF14" s="38"/>
      <c r="BG14" s="38"/>
      <c r="BH14" s="38"/>
      <c r="BI14" s="38"/>
      <c r="BJ14" s="38" t="str">
        <f>IFERROR(INDEX(Preisfaktoren!$B$22:$C$44,MATCH(D14,Preisfaktoren!$B$22:$B$44,0),2),"")</f>
        <v/>
      </c>
      <c r="BK14" s="38" t="str">
        <f>IFERROR(INDEX(Preisfaktoren!$B$22:$F$44,MATCH(D14,Preisfaktoren!$B$22:$B$44,0),5),"")</f>
        <v/>
      </c>
      <c r="BL14" s="38" t="str">
        <f>IFERROR(INDEX(Biegeabzug!$A$4:$H$21,MATCH($BK14,Biegeabzug!$A$4:$A$21,0),MATCH(90,Biegeabzug!$A$4:$H$4,1)),"")</f>
        <v/>
      </c>
      <c r="BM14" s="38" t="str">
        <f>IFERROR(INDEX(Biegeabzug!$A$4:$H$21,MATCH($BK14,Biegeabzug!$A$4:$A$21,0),MATCH(90,Biegeabzug!$A$4:$H$4,1)),"")</f>
        <v/>
      </c>
      <c r="BN14" s="38" t="str">
        <f t="shared" si="26"/>
        <v/>
      </c>
    </row>
    <row r="15" spans="1:66">
      <c r="A15" s="30"/>
      <c r="B15" s="30"/>
      <c r="C15" s="30"/>
      <c r="D15" s="30"/>
      <c r="E15" s="65" t="s">
        <v>43</v>
      </c>
      <c r="F15" s="48" t="str">
        <f>IF(ISBLANK(D15),"",IF(E15="ja",[2]Übersicht!$C$7,"keine Oberflächenveredelung"))</f>
        <v/>
      </c>
      <c r="G15" s="30"/>
      <c r="H15" s="30"/>
      <c r="I15" s="30"/>
      <c r="J15" s="30"/>
      <c r="K15" s="30"/>
      <c r="L15" s="30"/>
      <c r="M15" s="30"/>
      <c r="N15" s="84">
        <v>0</v>
      </c>
      <c r="O15" s="84">
        <v>0</v>
      </c>
      <c r="P15" s="84">
        <v>0</v>
      </c>
      <c r="Q15" s="84">
        <v>0</v>
      </c>
      <c r="R15" s="30"/>
      <c r="S15" s="30"/>
      <c r="T15" s="30"/>
      <c r="U15" s="30"/>
      <c r="V15" s="65" t="s">
        <v>142</v>
      </c>
      <c r="W15" s="101"/>
      <c r="Y15" s="32">
        <f t="shared" si="0"/>
        <v>0</v>
      </c>
      <c r="Z15" s="32">
        <f t="shared" si="1"/>
        <v>0</v>
      </c>
      <c r="AA15" s="43" t="str">
        <f t="shared" si="16"/>
        <v/>
      </c>
      <c r="AB15" s="43" t="e" vm="21">
        <f t="shared" si="2"/>
        <v>#VALUE!</v>
      </c>
      <c r="AC15" s="32">
        <f t="shared" si="3"/>
        <v>0</v>
      </c>
      <c r="AD15" s="32">
        <f t="shared" si="4"/>
        <v>0</v>
      </c>
      <c r="AE15" s="33" t="s">
        <v>143</v>
      </c>
      <c r="AF15" s="32" t="str">
        <f t="shared" si="5"/>
        <v/>
      </c>
      <c r="AG15" s="32">
        <f t="shared" si="6"/>
        <v>0</v>
      </c>
      <c r="AH15" s="32">
        <f t="shared" si="17"/>
        <v>0</v>
      </c>
      <c r="AI15" s="32">
        <f t="shared" si="7"/>
        <v>0</v>
      </c>
      <c r="AJ15" s="32">
        <f t="shared" si="8"/>
        <v>0</v>
      </c>
      <c r="AK15" s="32">
        <f t="shared" si="9"/>
        <v>0</v>
      </c>
      <c r="AL15" s="32">
        <f t="shared" si="10"/>
        <v>0</v>
      </c>
      <c r="AM15" s="32">
        <f t="shared" si="11"/>
        <v>0</v>
      </c>
      <c r="AN15" s="32">
        <v>4</v>
      </c>
      <c r="AO15" s="32">
        <v>5</v>
      </c>
      <c r="AP15" s="32">
        <v>0</v>
      </c>
      <c r="AQ15" s="32">
        <f t="shared" si="18"/>
        <v>0</v>
      </c>
      <c r="AR15" s="32">
        <f t="shared" si="12"/>
        <v>2</v>
      </c>
      <c r="AS15" s="32">
        <f t="shared" si="13"/>
        <v>0</v>
      </c>
      <c r="AT15" s="32">
        <f t="shared" si="14"/>
        <v>0</v>
      </c>
      <c r="AU15" s="32" t="str">
        <f t="shared" si="15"/>
        <v>keine</v>
      </c>
      <c r="AV15" s="32"/>
      <c r="AW15" s="32" t="b">
        <f t="shared" si="19"/>
        <v>0</v>
      </c>
      <c r="AX15" s="38"/>
      <c r="AY15" s="38"/>
      <c r="AZ15" s="38" t="b">
        <f t="shared" si="20"/>
        <v>1</v>
      </c>
      <c r="BA15" s="38" t="b">
        <f t="shared" si="21"/>
        <v>1</v>
      </c>
      <c r="BB15" s="38" t="b">
        <f t="shared" si="22"/>
        <v>1</v>
      </c>
      <c r="BC15" s="38" t="b">
        <f t="shared" si="23"/>
        <v>1</v>
      </c>
      <c r="BD15" s="38" t="b">
        <f t="shared" si="24"/>
        <v>1</v>
      </c>
      <c r="BE15" s="38" t="b">
        <f t="shared" si="25"/>
        <v>0</v>
      </c>
      <c r="BF15" s="38"/>
      <c r="BG15" s="38"/>
      <c r="BH15" s="38"/>
      <c r="BI15" s="38"/>
      <c r="BJ15" s="38" t="str">
        <f>IFERROR(INDEX(Preisfaktoren!$B$22:$C$44,MATCH(D15,Preisfaktoren!$B$22:$B$44,0),2),"")</f>
        <v/>
      </c>
      <c r="BK15" s="38" t="str">
        <f>IFERROR(INDEX(Preisfaktoren!$B$22:$F$44,MATCH(D15,Preisfaktoren!$B$22:$B$44,0),5),"")</f>
        <v/>
      </c>
      <c r="BL15" s="38" t="str">
        <f>IFERROR(INDEX(Biegeabzug!$A$4:$H$21,MATCH($BK15,Biegeabzug!$A$4:$A$21,0),MATCH(90,Biegeabzug!$A$4:$H$4,1)),"")</f>
        <v/>
      </c>
      <c r="BM15" s="38" t="str">
        <f>IFERROR(INDEX(Biegeabzug!$A$4:$H$21,MATCH($BK15,Biegeabzug!$A$4:$A$21,0),MATCH(90,Biegeabzug!$A$4:$H$4,1)),"")</f>
        <v/>
      </c>
      <c r="BN15" s="38" t="str">
        <f t="shared" si="26"/>
        <v/>
      </c>
    </row>
    <row r="16" spans="1:66">
      <c r="A16" s="30"/>
      <c r="B16" s="30"/>
      <c r="C16" s="30"/>
      <c r="D16" s="30"/>
      <c r="E16" s="65" t="s">
        <v>43</v>
      </c>
      <c r="F16" s="48" t="str">
        <f>IF(ISBLANK(D16),"",IF(E16="ja",[2]Übersicht!$C$7,"keine Oberflächenveredelung"))</f>
        <v/>
      </c>
      <c r="G16" s="30"/>
      <c r="H16" s="30"/>
      <c r="I16" s="30"/>
      <c r="J16" s="30"/>
      <c r="K16" s="30"/>
      <c r="L16" s="30"/>
      <c r="M16" s="30"/>
      <c r="N16" s="84">
        <v>0</v>
      </c>
      <c r="O16" s="84">
        <v>0</v>
      </c>
      <c r="P16" s="84">
        <v>0</v>
      </c>
      <c r="Q16" s="84">
        <v>0</v>
      </c>
      <c r="R16" s="30"/>
      <c r="S16" s="30"/>
      <c r="T16" s="30"/>
      <c r="U16" s="30"/>
      <c r="V16" s="65" t="s">
        <v>142</v>
      </c>
      <c r="W16" s="101"/>
      <c r="Y16" s="32">
        <f t="shared" si="0"/>
        <v>0</v>
      </c>
      <c r="Z16" s="32">
        <f t="shared" si="1"/>
        <v>0</v>
      </c>
      <c r="AA16" s="43" t="str">
        <f t="shared" si="16"/>
        <v/>
      </c>
      <c r="AB16" s="43" t="e" vm="21">
        <f t="shared" si="2"/>
        <v>#VALUE!</v>
      </c>
      <c r="AC16" s="32">
        <f t="shared" si="3"/>
        <v>0</v>
      </c>
      <c r="AD16" s="32">
        <f t="shared" si="4"/>
        <v>0</v>
      </c>
      <c r="AE16" s="33" t="s">
        <v>143</v>
      </c>
      <c r="AF16" s="32" t="str">
        <f t="shared" si="5"/>
        <v/>
      </c>
      <c r="AG16" s="32">
        <f t="shared" si="6"/>
        <v>0</v>
      </c>
      <c r="AH16" s="32">
        <f t="shared" si="17"/>
        <v>0</v>
      </c>
      <c r="AI16" s="32">
        <f t="shared" si="7"/>
        <v>0</v>
      </c>
      <c r="AJ16" s="32">
        <f t="shared" si="8"/>
        <v>0</v>
      </c>
      <c r="AK16" s="32">
        <f t="shared" si="9"/>
        <v>0</v>
      </c>
      <c r="AL16" s="32">
        <f t="shared" si="10"/>
        <v>0</v>
      </c>
      <c r="AM16" s="32">
        <f t="shared" si="11"/>
        <v>0</v>
      </c>
      <c r="AN16" s="32">
        <v>4</v>
      </c>
      <c r="AO16" s="32">
        <v>5</v>
      </c>
      <c r="AP16" s="32">
        <v>0</v>
      </c>
      <c r="AQ16" s="32">
        <f t="shared" si="18"/>
        <v>0</v>
      </c>
      <c r="AR16" s="32">
        <f t="shared" si="12"/>
        <v>2</v>
      </c>
      <c r="AS16" s="32">
        <f t="shared" si="13"/>
        <v>0</v>
      </c>
      <c r="AT16" s="32">
        <f t="shared" si="14"/>
        <v>0</v>
      </c>
      <c r="AU16" s="32" t="str">
        <f t="shared" si="15"/>
        <v>keine</v>
      </c>
      <c r="AV16" s="32"/>
      <c r="AW16" s="32" t="b">
        <f t="shared" si="19"/>
        <v>0</v>
      </c>
      <c r="AX16" s="38"/>
      <c r="AY16" s="38"/>
      <c r="AZ16" s="38" t="b">
        <f t="shared" si="20"/>
        <v>1</v>
      </c>
      <c r="BA16" s="38" t="b">
        <f t="shared" si="21"/>
        <v>1</v>
      </c>
      <c r="BB16" s="38" t="b">
        <f t="shared" si="22"/>
        <v>1</v>
      </c>
      <c r="BC16" s="38" t="b">
        <f t="shared" si="23"/>
        <v>1</v>
      </c>
      <c r="BD16" s="38" t="b">
        <f t="shared" si="24"/>
        <v>1</v>
      </c>
      <c r="BE16" s="38" t="b">
        <f t="shared" si="25"/>
        <v>0</v>
      </c>
      <c r="BF16" s="38"/>
      <c r="BG16" s="38"/>
      <c r="BH16" s="38"/>
      <c r="BI16" s="38"/>
      <c r="BJ16" s="38" t="str">
        <f>IFERROR(INDEX(Preisfaktoren!$B$22:$C$44,MATCH(D16,Preisfaktoren!$B$22:$B$44,0),2),"")</f>
        <v/>
      </c>
      <c r="BK16" s="38" t="str">
        <f>IFERROR(INDEX(Preisfaktoren!$B$22:$F$44,MATCH(D16,Preisfaktoren!$B$22:$B$44,0),5),"")</f>
        <v/>
      </c>
      <c r="BL16" s="38" t="str">
        <f>IFERROR(INDEX(Biegeabzug!$A$4:$H$21,MATCH($BK16,Biegeabzug!$A$4:$A$21,0),MATCH(90,Biegeabzug!$A$4:$H$4,1)),"")</f>
        <v/>
      </c>
      <c r="BM16" s="38" t="str">
        <f>IFERROR(INDEX(Biegeabzug!$A$4:$H$21,MATCH($BK16,Biegeabzug!$A$4:$A$21,0),MATCH(90,Biegeabzug!$A$4:$H$4,1)),"")</f>
        <v/>
      </c>
      <c r="BN16" s="38" t="str">
        <f t="shared" si="26"/>
        <v/>
      </c>
    </row>
    <row r="17" spans="1:66">
      <c r="A17" s="30"/>
      <c r="B17" s="30"/>
      <c r="C17" s="30"/>
      <c r="D17" s="30"/>
      <c r="E17" s="65" t="s">
        <v>43</v>
      </c>
      <c r="F17" s="48" t="str">
        <f>IF(ISBLANK(D17),"",IF(E17="ja",[2]Übersicht!$C$7,"keine Oberflächenveredelung"))</f>
        <v/>
      </c>
      <c r="G17" s="30"/>
      <c r="H17" s="30"/>
      <c r="I17" s="30"/>
      <c r="J17" s="30"/>
      <c r="K17" s="30"/>
      <c r="L17" s="30"/>
      <c r="M17" s="30"/>
      <c r="N17" s="84">
        <v>0</v>
      </c>
      <c r="O17" s="84">
        <v>0</v>
      </c>
      <c r="P17" s="84">
        <v>0</v>
      </c>
      <c r="Q17" s="84">
        <v>0</v>
      </c>
      <c r="R17" s="30"/>
      <c r="S17" s="30"/>
      <c r="T17" s="30"/>
      <c r="U17" s="30"/>
      <c r="V17" s="65" t="s">
        <v>142</v>
      </c>
      <c r="W17" s="101"/>
      <c r="Y17" s="32">
        <f t="shared" si="0"/>
        <v>0</v>
      </c>
      <c r="Z17" s="32">
        <f t="shared" si="1"/>
        <v>0</v>
      </c>
      <c r="AA17" s="43" t="str">
        <f t="shared" si="16"/>
        <v/>
      </c>
      <c r="AB17" s="43" t="e" vm="21">
        <f t="shared" si="2"/>
        <v>#VALUE!</v>
      </c>
      <c r="AC17" s="32">
        <f t="shared" si="3"/>
        <v>0</v>
      </c>
      <c r="AD17" s="32">
        <f t="shared" si="4"/>
        <v>0</v>
      </c>
      <c r="AE17" s="33" t="s">
        <v>143</v>
      </c>
      <c r="AF17" s="32" t="str">
        <f t="shared" si="5"/>
        <v/>
      </c>
      <c r="AG17" s="32">
        <f t="shared" si="6"/>
        <v>0</v>
      </c>
      <c r="AH17" s="32">
        <f t="shared" si="17"/>
        <v>0</v>
      </c>
      <c r="AI17" s="32">
        <f t="shared" si="7"/>
        <v>0</v>
      </c>
      <c r="AJ17" s="32">
        <f t="shared" si="8"/>
        <v>0</v>
      </c>
      <c r="AK17" s="32">
        <f t="shared" si="9"/>
        <v>0</v>
      </c>
      <c r="AL17" s="32">
        <f t="shared" si="10"/>
        <v>0</v>
      </c>
      <c r="AM17" s="32">
        <f t="shared" si="11"/>
        <v>0</v>
      </c>
      <c r="AN17" s="32">
        <v>4</v>
      </c>
      <c r="AO17" s="32">
        <v>5</v>
      </c>
      <c r="AP17" s="32">
        <v>0</v>
      </c>
      <c r="AQ17" s="32">
        <f t="shared" si="18"/>
        <v>0</v>
      </c>
      <c r="AR17" s="32">
        <f t="shared" si="12"/>
        <v>2</v>
      </c>
      <c r="AS17" s="32">
        <f t="shared" si="13"/>
        <v>0</v>
      </c>
      <c r="AT17" s="32">
        <f t="shared" si="14"/>
        <v>0</v>
      </c>
      <c r="AU17" s="32" t="str">
        <f t="shared" si="15"/>
        <v>keine</v>
      </c>
      <c r="AV17" s="32"/>
      <c r="AW17" s="32" t="b">
        <f t="shared" si="19"/>
        <v>0</v>
      </c>
      <c r="AX17" s="38"/>
      <c r="AY17" s="38"/>
      <c r="AZ17" s="38" t="b">
        <f t="shared" si="20"/>
        <v>1</v>
      </c>
      <c r="BA17" s="38" t="b">
        <f t="shared" si="21"/>
        <v>1</v>
      </c>
      <c r="BB17" s="38" t="b">
        <f t="shared" si="22"/>
        <v>1</v>
      </c>
      <c r="BC17" s="38" t="b">
        <f t="shared" si="23"/>
        <v>1</v>
      </c>
      <c r="BD17" s="38" t="b">
        <f t="shared" si="24"/>
        <v>1</v>
      </c>
      <c r="BE17" s="38" t="b">
        <f t="shared" si="25"/>
        <v>0</v>
      </c>
      <c r="BF17" s="38"/>
      <c r="BG17" s="38"/>
      <c r="BH17" s="38"/>
      <c r="BI17" s="38"/>
      <c r="BJ17" s="38" t="str">
        <f>IFERROR(INDEX(Preisfaktoren!$B$22:$C$44,MATCH(D17,Preisfaktoren!$B$22:$B$44,0),2),"")</f>
        <v/>
      </c>
      <c r="BK17" s="38" t="str">
        <f>IFERROR(INDEX(Preisfaktoren!$B$22:$F$44,MATCH(D17,Preisfaktoren!$B$22:$B$44,0),5),"")</f>
        <v/>
      </c>
      <c r="BL17" s="38" t="str">
        <f>IFERROR(INDEX(Biegeabzug!$A$4:$H$21,MATCH($BK17,Biegeabzug!$A$4:$A$21,0),MATCH(90,Biegeabzug!$A$4:$H$4,1)),"")</f>
        <v/>
      </c>
      <c r="BM17" s="38" t="str">
        <f>IFERROR(INDEX(Biegeabzug!$A$4:$H$21,MATCH($BK17,Biegeabzug!$A$4:$A$21,0),MATCH(90,Biegeabzug!$A$4:$H$4,1)),"")</f>
        <v/>
      </c>
      <c r="BN17" s="38" t="str">
        <f t="shared" si="26"/>
        <v/>
      </c>
    </row>
    <row r="18" spans="1:66">
      <c r="A18" s="30"/>
      <c r="B18" s="30"/>
      <c r="C18" s="30"/>
      <c r="D18" s="30"/>
      <c r="E18" s="65" t="s">
        <v>43</v>
      </c>
      <c r="F18" s="48" t="str">
        <f>IF(ISBLANK(D18),"",IF(E18="ja",[2]Übersicht!$C$7,"keine Oberflächenveredelung"))</f>
        <v/>
      </c>
      <c r="G18" s="30"/>
      <c r="H18" s="30"/>
      <c r="I18" s="30"/>
      <c r="J18" s="30"/>
      <c r="K18" s="30"/>
      <c r="L18" s="30"/>
      <c r="M18" s="30"/>
      <c r="N18" s="84">
        <v>0</v>
      </c>
      <c r="O18" s="84">
        <v>0</v>
      </c>
      <c r="P18" s="84">
        <v>0</v>
      </c>
      <c r="Q18" s="84">
        <v>0</v>
      </c>
      <c r="R18" s="30"/>
      <c r="S18" s="30"/>
      <c r="T18" s="30"/>
      <c r="U18" s="30"/>
      <c r="V18" s="65" t="s">
        <v>142</v>
      </c>
      <c r="W18" s="101"/>
      <c r="Y18" s="32">
        <f t="shared" si="0"/>
        <v>0</v>
      </c>
      <c r="Z18" s="32">
        <f t="shared" si="1"/>
        <v>0</v>
      </c>
      <c r="AA18" s="43" t="str">
        <f t="shared" si="16"/>
        <v/>
      </c>
      <c r="AB18" s="43" t="e" vm="21">
        <f t="shared" si="2"/>
        <v>#VALUE!</v>
      </c>
      <c r="AC18" s="32">
        <f t="shared" si="3"/>
        <v>0</v>
      </c>
      <c r="AD18" s="32">
        <f t="shared" si="4"/>
        <v>0</v>
      </c>
      <c r="AE18" s="33" t="s">
        <v>143</v>
      </c>
      <c r="AF18" s="32" t="str">
        <f t="shared" si="5"/>
        <v/>
      </c>
      <c r="AG18" s="32">
        <f t="shared" si="6"/>
        <v>0</v>
      </c>
      <c r="AH18" s="32">
        <f t="shared" si="17"/>
        <v>0</v>
      </c>
      <c r="AI18" s="32">
        <f t="shared" si="7"/>
        <v>0</v>
      </c>
      <c r="AJ18" s="32">
        <f t="shared" si="8"/>
        <v>0</v>
      </c>
      <c r="AK18" s="32">
        <f t="shared" si="9"/>
        <v>0</v>
      </c>
      <c r="AL18" s="32">
        <f t="shared" si="10"/>
        <v>0</v>
      </c>
      <c r="AM18" s="32">
        <f t="shared" si="11"/>
        <v>0</v>
      </c>
      <c r="AN18" s="32">
        <v>4</v>
      </c>
      <c r="AO18" s="32">
        <v>5</v>
      </c>
      <c r="AP18" s="32">
        <v>0</v>
      </c>
      <c r="AQ18" s="32">
        <f t="shared" si="18"/>
        <v>0</v>
      </c>
      <c r="AR18" s="32">
        <f t="shared" si="12"/>
        <v>2</v>
      </c>
      <c r="AS18" s="32">
        <f t="shared" si="13"/>
        <v>0</v>
      </c>
      <c r="AT18" s="32">
        <f t="shared" si="14"/>
        <v>0</v>
      </c>
      <c r="AU18" s="32" t="str">
        <f t="shared" si="15"/>
        <v>keine</v>
      </c>
      <c r="AV18" s="32"/>
      <c r="AW18" s="32" t="b">
        <f t="shared" si="19"/>
        <v>0</v>
      </c>
      <c r="AX18" s="38"/>
      <c r="AY18" s="38"/>
      <c r="AZ18" s="38" t="b">
        <f t="shared" si="20"/>
        <v>1</v>
      </c>
      <c r="BA18" s="38" t="b">
        <f t="shared" si="21"/>
        <v>1</v>
      </c>
      <c r="BB18" s="38" t="b">
        <f t="shared" si="22"/>
        <v>1</v>
      </c>
      <c r="BC18" s="38" t="b">
        <f t="shared" si="23"/>
        <v>1</v>
      </c>
      <c r="BD18" s="38" t="b">
        <f t="shared" si="24"/>
        <v>1</v>
      </c>
      <c r="BE18" s="38" t="b">
        <f t="shared" si="25"/>
        <v>0</v>
      </c>
      <c r="BF18" s="38"/>
      <c r="BG18" s="38"/>
      <c r="BH18" s="38"/>
      <c r="BI18" s="38"/>
      <c r="BJ18" s="38" t="str">
        <f>IFERROR(INDEX(Preisfaktoren!$B$22:$C$44,MATCH(D18,Preisfaktoren!$B$22:$B$44,0),2),"")</f>
        <v/>
      </c>
      <c r="BK18" s="38" t="str">
        <f>IFERROR(INDEX(Preisfaktoren!$B$22:$F$44,MATCH(D18,Preisfaktoren!$B$22:$B$44,0),5),"")</f>
        <v/>
      </c>
      <c r="BL18" s="38" t="str">
        <f>IFERROR(INDEX(Biegeabzug!$A$4:$H$21,MATCH($BK18,Biegeabzug!$A$4:$A$21,0),MATCH(90,Biegeabzug!$A$4:$H$4,1)),"")</f>
        <v/>
      </c>
      <c r="BM18" s="38" t="str">
        <f>IFERROR(INDEX(Biegeabzug!$A$4:$H$21,MATCH($BK18,Biegeabzug!$A$4:$A$21,0),MATCH(90,Biegeabzug!$A$4:$H$4,1)),"")</f>
        <v/>
      </c>
      <c r="BN18" s="38" t="str">
        <f t="shared" si="26"/>
        <v/>
      </c>
    </row>
    <row r="19" spans="1:66">
      <c r="A19" s="30"/>
      <c r="B19" s="30"/>
      <c r="C19" s="30"/>
      <c r="D19" s="30"/>
      <c r="E19" s="65" t="s">
        <v>43</v>
      </c>
      <c r="F19" s="48" t="str">
        <f>IF(ISBLANK(D19),"",IF(E19="ja",[2]Übersicht!$C$7,"keine Oberflächenveredelung"))</f>
        <v/>
      </c>
      <c r="G19" s="30"/>
      <c r="H19" s="30"/>
      <c r="I19" s="30"/>
      <c r="J19" s="30"/>
      <c r="K19" s="30"/>
      <c r="L19" s="30"/>
      <c r="M19" s="30"/>
      <c r="N19" s="84">
        <v>0</v>
      </c>
      <c r="O19" s="84">
        <v>0</v>
      </c>
      <c r="P19" s="84">
        <v>0</v>
      </c>
      <c r="Q19" s="84">
        <v>0</v>
      </c>
      <c r="R19" s="30"/>
      <c r="S19" s="30"/>
      <c r="T19" s="30"/>
      <c r="U19" s="30"/>
      <c r="V19" s="65" t="s">
        <v>142</v>
      </c>
      <c r="W19" s="101"/>
      <c r="Y19" s="32">
        <f t="shared" si="0"/>
        <v>0</v>
      </c>
      <c r="Z19" s="32">
        <f t="shared" si="1"/>
        <v>0</v>
      </c>
      <c r="AA19" s="43" t="str">
        <f t="shared" si="16"/>
        <v/>
      </c>
      <c r="AB19" s="43" t="e" vm="21">
        <f t="shared" si="2"/>
        <v>#VALUE!</v>
      </c>
      <c r="AC19" s="32">
        <f t="shared" si="3"/>
        <v>0</v>
      </c>
      <c r="AD19" s="32">
        <f t="shared" si="4"/>
        <v>0</v>
      </c>
      <c r="AE19" s="33" t="s">
        <v>143</v>
      </c>
      <c r="AF19" s="32" t="str">
        <f t="shared" si="5"/>
        <v/>
      </c>
      <c r="AG19" s="32">
        <f t="shared" si="6"/>
        <v>0</v>
      </c>
      <c r="AH19" s="32">
        <f t="shared" si="17"/>
        <v>0</v>
      </c>
      <c r="AI19" s="32">
        <f t="shared" si="7"/>
        <v>0</v>
      </c>
      <c r="AJ19" s="32">
        <f t="shared" si="8"/>
        <v>0</v>
      </c>
      <c r="AK19" s="32">
        <f t="shared" si="9"/>
        <v>0</v>
      </c>
      <c r="AL19" s="32">
        <f t="shared" si="10"/>
        <v>0</v>
      </c>
      <c r="AM19" s="32">
        <f t="shared" si="11"/>
        <v>0</v>
      </c>
      <c r="AN19" s="32">
        <v>4</v>
      </c>
      <c r="AO19" s="32">
        <v>5</v>
      </c>
      <c r="AP19" s="32">
        <v>0</v>
      </c>
      <c r="AQ19" s="32">
        <f t="shared" si="18"/>
        <v>0</v>
      </c>
      <c r="AR19" s="32">
        <f t="shared" si="12"/>
        <v>2</v>
      </c>
      <c r="AS19" s="32">
        <f t="shared" si="13"/>
        <v>0</v>
      </c>
      <c r="AT19" s="32">
        <f t="shared" si="14"/>
        <v>0</v>
      </c>
      <c r="AU19" s="32" t="str">
        <f t="shared" si="15"/>
        <v>keine</v>
      </c>
      <c r="AV19" s="32"/>
      <c r="AW19" s="32" t="b">
        <f t="shared" si="19"/>
        <v>0</v>
      </c>
      <c r="AX19" s="38"/>
      <c r="AY19" s="38"/>
      <c r="AZ19" s="38" t="b">
        <f t="shared" si="20"/>
        <v>1</v>
      </c>
      <c r="BA19" s="38" t="b">
        <f t="shared" si="21"/>
        <v>1</v>
      </c>
      <c r="BB19" s="38" t="b">
        <f t="shared" si="22"/>
        <v>1</v>
      </c>
      <c r="BC19" s="38" t="b">
        <f t="shared" si="23"/>
        <v>1</v>
      </c>
      <c r="BD19" s="38" t="b">
        <f t="shared" si="24"/>
        <v>1</v>
      </c>
      <c r="BE19" s="38" t="b">
        <f t="shared" si="25"/>
        <v>0</v>
      </c>
      <c r="BF19" s="38"/>
      <c r="BG19" s="38"/>
      <c r="BH19" s="38"/>
      <c r="BI19" s="38"/>
      <c r="BJ19" s="38" t="str">
        <f>IFERROR(INDEX(Preisfaktoren!$B$22:$C$44,MATCH(D19,Preisfaktoren!$B$22:$B$44,0),2),"")</f>
        <v/>
      </c>
      <c r="BK19" s="38" t="str">
        <f>IFERROR(INDEX(Preisfaktoren!$B$22:$F$44,MATCH(D19,Preisfaktoren!$B$22:$B$44,0),5),"")</f>
        <v/>
      </c>
      <c r="BL19" s="38" t="str">
        <f>IFERROR(INDEX(Biegeabzug!$A$4:$H$21,MATCH($BK19,Biegeabzug!$A$4:$A$21,0),MATCH(90,Biegeabzug!$A$4:$H$4,1)),"")</f>
        <v/>
      </c>
      <c r="BM19" s="38" t="str">
        <f>IFERROR(INDEX(Biegeabzug!$A$4:$H$21,MATCH($BK19,Biegeabzug!$A$4:$A$21,0),MATCH(90,Biegeabzug!$A$4:$H$4,1)),"")</f>
        <v/>
      </c>
      <c r="BN19" s="38" t="str">
        <f t="shared" si="26"/>
        <v/>
      </c>
    </row>
    <row r="20" spans="1:66">
      <c r="A20" s="30"/>
      <c r="B20" s="30"/>
      <c r="C20" s="30"/>
      <c r="D20" s="30"/>
      <c r="E20" s="65" t="s">
        <v>43</v>
      </c>
      <c r="F20" s="48" t="str">
        <f>IF(ISBLANK(D20),"",IF(E20="ja",[2]Übersicht!$C$7,"keine Oberflächenveredelung"))</f>
        <v/>
      </c>
      <c r="G20" s="30"/>
      <c r="H20" s="30"/>
      <c r="I20" s="30"/>
      <c r="J20" s="30"/>
      <c r="K20" s="30"/>
      <c r="L20" s="30"/>
      <c r="M20" s="30"/>
      <c r="N20" s="84">
        <v>0</v>
      </c>
      <c r="O20" s="84">
        <v>0</v>
      </c>
      <c r="P20" s="84">
        <v>0</v>
      </c>
      <c r="Q20" s="84">
        <v>0</v>
      </c>
      <c r="R20" s="30"/>
      <c r="S20" s="30"/>
      <c r="T20" s="30"/>
      <c r="U20" s="30"/>
      <c r="V20" s="65" t="s">
        <v>142</v>
      </c>
      <c r="W20" s="101"/>
      <c r="Y20" s="32">
        <f t="shared" si="0"/>
        <v>0</v>
      </c>
      <c r="Z20" s="32">
        <f t="shared" si="1"/>
        <v>0</v>
      </c>
      <c r="AA20" s="43" t="str">
        <f t="shared" si="16"/>
        <v/>
      </c>
      <c r="AB20" s="43" t="e" vm="21">
        <f t="shared" si="2"/>
        <v>#VALUE!</v>
      </c>
      <c r="AC20" s="32">
        <f t="shared" si="3"/>
        <v>0</v>
      </c>
      <c r="AD20" s="32">
        <f t="shared" si="4"/>
        <v>0</v>
      </c>
      <c r="AE20" s="33" t="s">
        <v>143</v>
      </c>
      <c r="AF20" s="32" t="str">
        <f t="shared" si="5"/>
        <v/>
      </c>
      <c r="AG20" s="32">
        <f t="shared" si="6"/>
        <v>0</v>
      </c>
      <c r="AH20" s="32">
        <f t="shared" si="17"/>
        <v>0</v>
      </c>
      <c r="AI20" s="32">
        <f t="shared" si="7"/>
        <v>0</v>
      </c>
      <c r="AJ20" s="32">
        <f t="shared" si="8"/>
        <v>0</v>
      </c>
      <c r="AK20" s="32">
        <f t="shared" si="9"/>
        <v>0</v>
      </c>
      <c r="AL20" s="32">
        <f t="shared" si="10"/>
        <v>0</v>
      </c>
      <c r="AM20" s="32">
        <f t="shared" si="11"/>
        <v>0</v>
      </c>
      <c r="AN20" s="32">
        <v>4</v>
      </c>
      <c r="AO20" s="32">
        <v>5</v>
      </c>
      <c r="AP20" s="32">
        <v>0</v>
      </c>
      <c r="AQ20" s="32">
        <f t="shared" si="18"/>
        <v>0</v>
      </c>
      <c r="AR20" s="32">
        <f t="shared" si="12"/>
        <v>2</v>
      </c>
      <c r="AS20" s="32">
        <f t="shared" si="13"/>
        <v>0</v>
      </c>
      <c r="AT20" s="32">
        <f t="shared" si="14"/>
        <v>0</v>
      </c>
      <c r="AU20" s="32" t="str">
        <f t="shared" si="15"/>
        <v>keine</v>
      </c>
      <c r="AV20" s="32"/>
      <c r="AW20" s="32" t="b">
        <f t="shared" si="19"/>
        <v>0</v>
      </c>
      <c r="AX20" s="38"/>
      <c r="AY20" s="38"/>
      <c r="AZ20" s="38" t="b">
        <f t="shared" si="20"/>
        <v>1</v>
      </c>
      <c r="BA20" s="38" t="b">
        <f t="shared" si="21"/>
        <v>1</v>
      </c>
      <c r="BB20" s="38" t="b">
        <f t="shared" si="22"/>
        <v>1</v>
      </c>
      <c r="BC20" s="38" t="b">
        <f t="shared" si="23"/>
        <v>1</v>
      </c>
      <c r="BD20" s="38" t="b">
        <f t="shared" si="24"/>
        <v>1</v>
      </c>
      <c r="BE20" s="38" t="b">
        <f t="shared" si="25"/>
        <v>0</v>
      </c>
      <c r="BF20" s="38"/>
      <c r="BG20" s="38"/>
      <c r="BH20" s="38"/>
      <c r="BI20" s="38"/>
      <c r="BJ20" s="38" t="str">
        <f>IFERROR(INDEX(Preisfaktoren!$B$22:$C$44,MATCH(D20,Preisfaktoren!$B$22:$B$44,0),2),"")</f>
        <v/>
      </c>
      <c r="BK20" s="38" t="str">
        <f>IFERROR(INDEX(Preisfaktoren!$B$22:$F$44,MATCH(D20,Preisfaktoren!$B$22:$B$44,0),5),"")</f>
        <v/>
      </c>
      <c r="BL20" s="38" t="str">
        <f>IFERROR(INDEX(Biegeabzug!$A$4:$H$21,MATCH($BK20,Biegeabzug!$A$4:$A$21,0),MATCH(90,Biegeabzug!$A$4:$H$4,1)),"")</f>
        <v/>
      </c>
      <c r="BM20" s="38" t="str">
        <f>IFERROR(INDEX(Biegeabzug!$A$4:$H$21,MATCH($BK20,Biegeabzug!$A$4:$A$21,0),MATCH(90,Biegeabzug!$A$4:$H$4,1)),"")</f>
        <v/>
      </c>
      <c r="BN20" s="38" t="str">
        <f t="shared" si="26"/>
        <v/>
      </c>
    </row>
    <row r="21" spans="1:66">
      <c r="A21" s="30"/>
      <c r="B21" s="30"/>
      <c r="C21" s="30"/>
      <c r="D21" s="30"/>
      <c r="E21" s="65" t="s">
        <v>43</v>
      </c>
      <c r="F21" s="48" t="str">
        <f>IF(ISBLANK(D21),"",IF(E21="ja",[2]Übersicht!$C$7,"keine Oberflächenveredelung"))</f>
        <v/>
      </c>
      <c r="G21" s="30"/>
      <c r="H21" s="30"/>
      <c r="I21" s="30"/>
      <c r="J21" s="30"/>
      <c r="K21" s="30"/>
      <c r="L21" s="30"/>
      <c r="M21" s="30"/>
      <c r="N21" s="84">
        <v>0</v>
      </c>
      <c r="O21" s="84">
        <v>0</v>
      </c>
      <c r="P21" s="84">
        <v>0</v>
      </c>
      <c r="Q21" s="84">
        <v>0</v>
      </c>
      <c r="R21" s="30"/>
      <c r="S21" s="30"/>
      <c r="T21" s="30"/>
      <c r="U21" s="30"/>
      <c r="V21" s="65" t="s">
        <v>142</v>
      </c>
      <c r="W21" s="101"/>
      <c r="Y21" s="32">
        <f t="shared" si="0"/>
        <v>0</v>
      </c>
      <c r="Z21" s="32">
        <f t="shared" si="1"/>
        <v>0</v>
      </c>
      <c r="AA21" s="43" t="str">
        <f t="shared" si="16"/>
        <v/>
      </c>
      <c r="AB21" s="43" t="e" vm="21">
        <f t="shared" si="2"/>
        <v>#VALUE!</v>
      </c>
      <c r="AC21" s="32">
        <f t="shared" si="3"/>
        <v>0</v>
      </c>
      <c r="AD21" s="32">
        <f t="shared" si="4"/>
        <v>0</v>
      </c>
      <c r="AE21" s="33" t="s">
        <v>143</v>
      </c>
      <c r="AF21" s="32" t="str">
        <f t="shared" si="5"/>
        <v/>
      </c>
      <c r="AG21" s="32">
        <f t="shared" si="6"/>
        <v>0</v>
      </c>
      <c r="AH21" s="32">
        <f t="shared" si="17"/>
        <v>0</v>
      </c>
      <c r="AI21" s="32">
        <f t="shared" si="7"/>
        <v>0</v>
      </c>
      <c r="AJ21" s="32">
        <f t="shared" si="8"/>
        <v>0</v>
      </c>
      <c r="AK21" s="32">
        <f t="shared" si="9"/>
        <v>0</v>
      </c>
      <c r="AL21" s="32">
        <f t="shared" si="10"/>
        <v>0</v>
      </c>
      <c r="AM21" s="32">
        <f t="shared" si="11"/>
        <v>0</v>
      </c>
      <c r="AN21" s="32">
        <v>4</v>
      </c>
      <c r="AO21" s="32">
        <v>5</v>
      </c>
      <c r="AP21" s="32">
        <v>0</v>
      </c>
      <c r="AQ21" s="32">
        <f t="shared" si="18"/>
        <v>0</v>
      </c>
      <c r="AR21" s="32">
        <f t="shared" si="12"/>
        <v>2</v>
      </c>
      <c r="AS21" s="32">
        <f t="shared" si="13"/>
        <v>0</v>
      </c>
      <c r="AT21" s="32">
        <f t="shared" si="14"/>
        <v>0</v>
      </c>
      <c r="AU21" s="32" t="str">
        <f t="shared" si="15"/>
        <v>keine</v>
      </c>
      <c r="AV21" s="32"/>
      <c r="AW21" s="32" t="b">
        <f t="shared" si="19"/>
        <v>0</v>
      </c>
      <c r="AX21" s="38"/>
      <c r="AY21" s="38"/>
      <c r="AZ21" s="38" t="b">
        <f t="shared" si="20"/>
        <v>1</v>
      </c>
      <c r="BA21" s="38" t="b">
        <f t="shared" si="21"/>
        <v>1</v>
      </c>
      <c r="BB21" s="38" t="b">
        <f t="shared" si="22"/>
        <v>1</v>
      </c>
      <c r="BC21" s="38" t="b">
        <f t="shared" si="23"/>
        <v>1</v>
      </c>
      <c r="BD21" s="38" t="b">
        <f t="shared" si="24"/>
        <v>1</v>
      </c>
      <c r="BE21" s="38" t="b">
        <f t="shared" si="25"/>
        <v>0</v>
      </c>
      <c r="BF21" s="38"/>
      <c r="BG21" s="38"/>
      <c r="BH21" s="38"/>
      <c r="BI21" s="38"/>
      <c r="BJ21" s="38" t="str">
        <f>IFERROR(INDEX(Preisfaktoren!$B$22:$C$44,MATCH(D21,Preisfaktoren!$B$22:$B$44,0),2),"")</f>
        <v/>
      </c>
      <c r="BK21" s="38" t="str">
        <f>IFERROR(INDEX(Preisfaktoren!$B$22:$F$44,MATCH(D21,Preisfaktoren!$B$22:$B$44,0),5),"")</f>
        <v/>
      </c>
      <c r="BL21" s="38" t="str">
        <f>IFERROR(INDEX(Biegeabzug!$A$4:$H$21,MATCH($BK21,Biegeabzug!$A$4:$A$21,0),MATCH(90,Biegeabzug!$A$4:$H$4,1)),"")</f>
        <v/>
      </c>
      <c r="BM21" s="38" t="str">
        <f>IFERROR(INDEX(Biegeabzug!$A$4:$H$21,MATCH($BK21,Biegeabzug!$A$4:$A$21,0),MATCH(90,Biegeabzug!$A$4:$H$4,1)),"")</f>
        <v/>
      </c>
      <c r="BN21" s="38" t="str">
        <f t="shared" si="26"/>
        <v/>
      </c>
    </row>
    <row r="22" spans="1:66">
      <c r="A22" s="30"/>
      <c r="B22" s="30"/>
      <c r="C22" s="30"/>
      <c r="D22" s="30"/>
      <c r="E22" s="65" t="s">
        <v>43</v>
      </c>
      <c r="F22" s="48" t="str">
        <f>IF(ISBLANK(D22),"",IF(E22="ja",[2]Übersicht!$C$7,"keine Oberflächenveredelung"))</f>
        <v/>
      </c>
      <c r="G22" s="30"/>
      <c r="H22" s="30"/>
      <c r="I22" s="30"/>
      <c r="J22" s="30"/>
      <c r="K22" s="30"/>
      <c r="L22" s="30"/>
      <c r="M22" s="30"/>
      <c r="N22" s="84">
        <v>0</v>
      </c>
      <c r="O22" s="84">
        <v>0</v>
      </c>
      <c r="P22" s="84">
        <v>0</v>
      </c>
      <c r="Q22" s="84">
        <v>0</v>
      </c>
      <c r="R22" s="30"/>
      <c r="S22" s="30"/>
      <c r="T22" s="30"/>
      <c r="U22" s="30"/>
      <c r="V22" s="65" t="s">
        <v>142</v>
      </c>
      <c r="W22" s="101"/>
      <c r="Y22" s="32">
        <f t="shared" si="0"/>
        <v>0</v>
      </c>
      <c r="Z22" s="32">
        <f t="shared" si="1"/>
        <v>0</v>
      </c>
      <c r="AA22" s="43" t="str">
        <f t="shared" si="16"/>
        <v/>
      </c>
      <c r="AB22" s="43" t="e" vm="21">
        <f t="shared" si="2"/>
        <v>#VALUE!</v>
      </c>
      <c r="AC22" s="32">
        <f t="shared" si="3"/>
        <v>0</v>
      </c>
      <c r="AD22" s="32">
        <f t="shared" si="4"/>
        <v>0</v>
      </c>
      <c r="AE22" s="33" t="s">
        <v>143</v>
      </c>
      <c r="AF22" s="32" t="str">
        <f t="shared" si="5"/>
        <v/>
      </c>
      <c r="AG22" s="32">
        <f t="shared" si="6"/>
        <v>0</v>
      </c>
      <c r="AH22" s="32">
        <f t="shared" si="17"/>
        <v>0</v>
      </c>
      <c r="AI22" s="32">
        <f t="shared" si="7"/>
        <v>0</v>
      </c>
      <c r="AJ22" s="32">
        <f t="shared" si="8"/>
        <v>0</v>
      </c>
      <c r="AK22" s="32">
        <f t="shared" si="9"/>
        <v>0</v>
      </c>
      <c r="AL22" s="32">
        <f t="shared" si="10"/>
        <v>0</v>
      </c>
      <c r="AM22" s="32">
        <f t="shared" si="11"/>
        <v>0</v>
      </c>
      <c r="AN22" s="32">
        <v>4</v>
      </c>
      <c r="AO22" s="32">
        <v>5</v>
      </c>
      <c r="AP22" s="32">
        <v>0</v>
      </c>
      <c r="AQ22" s="32">
        <f t="shared" si="18"/>
        <v>0</v>
      </c>
      <c r="AR22" s="32">
        <f t="shared" si="12"/>
        <v>2</v>
      </c>
      <c r="AS22" s="32">
        <f t="shared" si="13"/>
        <v>0</v>
      </c>
      <c r="AT22" s="32">
        <f t="shared" si="14"/>
        <v>0</v>
      </c>
      <c r="AU22" s="32" t="str">
        <f t="shared" si="15"/>
        <v>keine</v>
      </c>
      <c r="AV22" s="32"/>
      <c r="AW22" s="32" t="b">
        <f t="shared" si="19"/>
        <v>0</v>
      </c>
      <c r="AX22" s="38"/>
      <c r="AY22" s="38"/>
      <c r="AZ22" s="38" t="b">
        <f t="shared" si="20"/>
        <v>1</v>
      </c>
      <c r="BA22" s="38" t="b">
        <f t="shared" si="21"/>
        <v>1</v>
      </c>
      <c r="BB22" s="38" t="b">
        <f t="shared" si="22"/>
        <v>1</v>
      </c>
      <c r="BC22" s="38" t="b">
        <f t="shared" si="23"/>
        <v>1</v>
      </c>
      <c r="BD22" s="38" t="b">
        <f t="shared" si="24"/>
        <v>1</v>
      </c>
      <c r="BE22" s="38" t="b">
        <f t="shared" si="25"/>
        <v>0</v>
      </c>
      <c r="BF22" s="38"/>
      <c r="BG22" s="38"/>
      <c r="BH22" s="38"/>
      <c r="BI22" s="38"/>
      <c r="BJ22" s="38" t="str">
        <f>IFERROR(INDEX(Preisfaktoren!$B$22:$C$44,MATCH(D22,Preisfaktoren!$B$22:$B$44,0),2),"")</f>
        <v/>
      </c>
      <c r="BK22" s="38" t="str">
        <f>IFERROR(INDEX(Preisfaktoren!$B$22:$F$44,MATCH(D22,Preisfaktoren!$B$22:$B$44,0),5),"")</f>
        <v/>
      </c>
      <c r="BL22" s="38" t="str">
        <f>IFERROR(INDEX(Biegeabzug!$A$4:$H$21,MATCH($BK22,Biegeabzug!$A$4:$A$21,0),MATCH(90,Biegeabzug!$A$4:$H$4,1)),"")</f>
        <v/>
      </c>
      <c r="BM22" s="38" t="str">
        <f>IFERROR(INDEX(Biegeabzug!$A$4:$H$21,MATCH($BK22,Biegeabzug!$A$4:$A$21,0),MATCH(90,Biegeabzug!$A$4:$H$4,1)),"")</f>
        <v/>
      </c>
      <c r="BN22" s="38" t="str">
        <f t="shared" si="26"/>
        <v/>
      </c>
    </row>
    <row r="23" spans="1:66">
      <c r="A23" s="30"/>
      <c r="B23" s="30"/>
      <c r="C23" s="30"/>
      <c r="D23" s="30"/>
      <c r="E23" s="65" t="s">
        <v>43</v>
      </c>
      <c r="F23" s="48" t="str">
        <f>IF(ISBLANK(D23),"",IF(E23="ja",[2]Übersicht!$C$7,"keine Oberflächenveredelung"))</f>
        <v/>
      </c>
      <c r="G23" s="30"/>
      <c r="H23" s="30"/>
      <c r="I23" s="30"/>
      <c r="J23" s="30"/>
      <c r="K23" s="30"/>
      <c r="L23" s="30"/>
      <c r="M23" s="30"/>
      <c r="N23" s="84">
        <v>0</v>
      </c>
      <c r="O23" s="84">
        <v>0</v>
      </c>
      <c r="P23" s="84">
        <v>0</v>
      </c>
      <c r="Q23" s="84">
        <v>0</v>
      </c>
      <c r="R23" s="30"/>
      <c r="S23" s="30"/>
      <c r="T23" s="30"/>
      <c r="U23" s="30"/>
      <c r="V23" s="65" t="s">
        <v>142</v>
      </c>
      <c r="W23" s="101"/>
      <c r="Y23" s="32">
        <f t="shared" si="0"/>
        <v>0</v>
      </c>
      <c r="Z23" s="32">
        <f t="shared" si="1"/>
        <v>0</v>
      </c>
      <c r="AA23" s="43" t="str">
        <f t="shared" si="16"/>
        <v/>
      </c>
      <c r="AB23" s="43" t="e" vm="21">
        <f t="shared" si="2"/>
        <v>#VALUE!</v>
      </c>
      <c r="AC23" s="32">
        <f t="shared" si="3"/>
        <v>0</v>
      </c>
      <c r="AD23" s="32">
        <f t="shared" si="4"/>
        <v>0</v>
      </c>
      <c r="AE23" s="33" t="s">
        <v>143</v>
      </c>
      <c r="AF23" s="32" t="str">
        <f t="shared" si="5"/>
        <v/>
      </c>
      <c r="AG23" s="32">
        <f t="shared" si="6"/>
        <v>0</v>
      </c>
      <c r="AH23" s="32">
        <f t="shared" si="17"/>
        <v>0</v>
      </c>
      <c r="AI23" s="32">
        <f t="shared" si="7"/>
        <v>0</v>
      </c>
      <c r="AJ23" s="32">
        <f t="shared" si="8"/>
        <v>0</v>
      </c>
      <c r="AK23" s="32">
        <f t="shared" si="9"/>
        <v>0</v>
      </c>
      <c r="AL23" s="32">
        <f t="shared" si="10"/>
        <v>0</v>
      </c>
      <c r="AM23" s="32">
        <f t="shared" si="11"/>
        <v>0</v>
      </c>
      <c r="AN23" s="32">
        <v>4</v>
      </c>
      <c r="AO23" s="32">
        <v>5</v>
      </c>
      <c r="AP23" s="32">
        <v>0</v>
      </c>
      <c r="AQ23" s="32">
        <f t="shared" si="18"/>
        <v>0</v>
      </c>
      <c r="AR23" s="32">
        <f t="shared" si="12"/>
        <v>2</v>
      </c>
      <c r="AS23" s="32">
        <f t="shared" si="13"/>
        <v>0</v>
      </c>
      <c r="AT23" s="32">
        <f t="shared" si="14"/>
        <v>0</v>
      </c>
      <c r="AU23" s="32" t="str">
        <f t="shared" si="15"/>
        <v>keine</v>
      </c>
      <c r="AV23" s="32"/>
      <c r="AW23" s="32" t="b">
        <f t="shared" si="19"/>
        <v>0</v>
      </c>
      <c r="AX23" s="38"/>
      <c r="AY23" s="38"/>
      <c r="AZ23" s="38" t="b">
        <f t="shared" si="20"/>
        <v>1</v>
      </c>
      <c r="BA23" s="38" t="b">
        <f t="shared" si="21"/>
        <v>1</v>
      </c>
      <c r="BB23" s="38" t="b">
        <f t="shared" si="22"/>
        <v>1</v>
      </c>
      <c r="BC23" s="38" t="b">
        <f t="shared" si="23"/>
        <v>1</v>
      </c>
      <c r="BD23" s="38" t="b">
        <f t="shared" si="24"/>
        <v>1</v>
      </c>
      <c r="BE23" s="38" t="b">
        <f t="shared" si="25"/>
        <v>0</v>
      </c>
      <c r="BF23" s="38"/>
      <c r="BG23" s="38"/>
      <c r="BH23" s="38"/>
      <c r="BI23" s="38"/>
      <c r="BJ23" s="38" t="str">
        <f>IFERROR(INDEX(Preisfaktoren!$B$22:$C$44,MATCH(D23,Preisfaktoren!$B$22:$B$44,0),2),"")</f>
        <v/>
      </c>
      <c r="BK23" s="38" t="str">
        <f>IFERROR(INDEX(Preisfaktoren!$B$22:$F$44,MATCH(D23,Preisfaktoren!$B$22:$B$44,0),5),"")</f>
        <v/>
      </c>
      <c r="BL23" s="38" t="str">
        <f>IFERROR(INDEX(Biegeabzug!$A$4:$H$21,MATCH($BK23,Biegeabzug!$A$4:$A$21,0),MATCH(90,Biegeabzug!$A$4:$H$4,1)),"")</f>
        <v/>
      </c>
      <c r="BM23" s="38" t="str">
        <f>IFERROR(INDEX(Biegeabzug!$A$4:$H$21,MATCH($BK23,Biegeabzug!$A$4:$A$21,0),MATCH(90,Biegeabzug!$A$4:$H$4,1)),"")</f>
        <v/>
      </c>
      <c r="BN23" s="38" t="str">
        <f t="shared" si="26"/>
        <v/>
      </c>
    </row>
    <row r="24" spans="1:66">
      <c r="A24" s="30"/>
      <c r="B24" s="30"/>
      <c r="C24" s="30"/>
      <c r="D24" s="30"/>
      <c r="E24" s="65" t="s">
        <v>43</v>
      </c>
      <c r="F24" s="48" t="str">
        <f>IF(ISBLANK(D24),"",IF(E24="ja",[2]Übersicht!$C$7,"keine Oberflächenveredelung"))</f>
        <v/>
      </c>
      <c r="G24" s="30"/>
      <c r="H24" s="30"/>
      <c r="I24" s="30"/>
      <c r="J24" s="30"/>
      <c r="K24" s="30"/>
      <c r="L24" s="30"/>
      <c r="M24" s="30"/>
      <c r="N24" s="84">
        <v>0</v>
      </c>
      <c r="O24" s="84">
        <v>0</v>
      </c>
      <c r="P24" s="84">
        <v>0</v>
      </c>
      <c r="Q24" s="84">
        <v>0</v>
      </c>
      <c r="R24" s="30"/>
      <c r="S24" s="30"/>
      <c r="T24" s="30"/>
      <c r="U24" s="30"/>
      <c r="V24" s="65" t="s">
        <v>142</v>
      </c>
      <c r="W24" s="101"/>
      <c r="Y24" s="32">
        <f t="shared" si="0"/>
        <v>0</v>
      </c>
      <c r="Z24" s="32">
        <f t="shared" si="1"/>
        <v>0</v>
      </c>
      <c r="AA24" s="43" t="str">
        <f t="shared" si="16"/>
        <v/>
      </c>
      <c r="AB24" s="43" t="e" vm="21">
        <f t="shared" si="2"/>
        <v>#VALUE!</v>
      </c>
      <c r="AC24" s="32">
        <f t="shared" si="3"/>
        <v>0</v>
      </c>
      <c r="AD24" s="32">
        <f t="shared" si="4"/>
        <v>0</v>
      </c>
      <c r="AE24" s="33" t="s">
        <v>143</v>
      </c>
      <c r="AF24" s="32" t="str">
        <f t="shared" si="5"/>
        <v/>
      </c>
      <c r="AG24" s="32">
        <f t="shared" si="6"/>
        <v>0</v>
      </c>
      <c r="AH24" s="32">
        <f t="shared" si="17"/>
        <v>0</v>
      </c>
      <c r="AI24" s="32">
        <f t="shared" si="7"/>
        <v>0</v>
      </c>
      <c r="AJ24" s="32">
        <f t="shared" si="8"/>
        <v>0</v>
      </c>
      <c r="AK24" s="32">
        <f t="shared" si="9"/>
        <v>0</v>
      </c>
      <c r="AL24" s="32">
        <f t="shared" si="10"/>
        <v>0</v>
      </c>
      <c r="AM24" s="32">
        <f t="shared" si="11"/>
        <v>0</v>
      </c>
      <c r="AN24" s="32">
        <v>4</v>
      </c>
      <c r="AO24" s="32">
        <v>5</v>
      </c>
      <c r="AP24" s="32">
        <v>0</v>
      </c>
      <c r="AQ24" s="32">
        <f t="shared" si="18"/>
        <v>0</v>
      </c>
      <c r="AR24" s="32">
        <f t="shared" si="12"/>
        <v>2</v>
      </c>
      <c r="AS24" s="32">
        <f t="shared" si="13"/>
        <v>0</v>
      </c>
      <c r="AT24" s="32">
        <f t="shared" si="14"/>
        <v>0</v>
      </c>
      <c r="AU24" s="32" t="str">
        <f t="shared" si="15"/>
        <v>keine</v>
      </c>
      <c r="AV24" s="32"/>
      <c r="AW24" s="32" t="b">
        <f t="shared" si="19"/>
        <v>0</v>
      </c>
      <c r="AX24" s="38"/>
      <c r="AY24" s="38"/>
      <c r="AZ24" s="38" t="b">
        <f t="shared" si="20"/>
        <v>1</v>
      </c>
      <c r="BA24" s="38" t="b">
        <f t="shared" si="21"/>
        <v>1</v>
      </c>
      <c r="BB24" s="38" t="b">
        <f t="shared" si="22"/>
        <v>1</v>
      </c>
      <c r="BC24" s="38" t="b">
        <f t="shared" si="23"/>
        <v>1</v>
      </c>
      <c r="BD24" s="38" t="b">
        <f t="shared" si="24"/>
        <v>1</v>
      </c>
      <c r="BE24" s="38" t="b">
        <f t="shared" si="25"/>
        <v>0</v>
      </c>
      <c r="BF24" s="38"/>
      <c r="BG24" s="38"/>
      <c r="BH24" s="38"/>
      <c r="BI24" s="38"/>
      <c r="BJ24" s="38" t="str">
        <f>IFERROR(INDEX(Preisfaktoren!$B$22:$C$44,MATCH(D24,Preisfaktoren!$B$22:$B$44,0),2),"")</f>
        <v/>
      </c>
      <c r="BK24" s="38" t="str">
        <f>IFERROR(INDEX(Preisfaktoren!$B$22:$F$44,MATCH(D24,Preisfaktoren!$B$22:$B$44,0),5),"")</f>
        <v/>
      </c>
      <c r="BL24" s="38" t="str">
        <f>IFERROR(INDEX(Biegeabzug!$A$4:$H$21,MATCH($BK24,Biegeabzug!$A$4:$A$21,0),MATCH(90,Biegeabzug!$A$4:$H$4,1)),"")</f>
        <v/>
      </c>
      <c r="BM24" s="38" t="str">
        <f>IFERROR(INDEX(Biegeabzug!$A$4:$H$21,MATCH($BK24,Biegeabzug!$A$4:$A$21,0),MATCH(90,Biegeabzug!$A$4:$H$4,1)),"")</f>
        <v/>
      </c>
      <c r="BN24" s="38" t="str">
        <f t="shared" si="26"/>
        <v/>
      </c>
    </row>
    <row r="25" spans="1:66">
      <c r="A25" s="30"/>
      <c r="B25" s="30"/>
      <c r="C25" s="30"/>
      <c r="D25" s="30"/>
      <c r="E25" s="65" t="s">
        <v>43</v>
      </c>
      <c r="F25" s="48" t="str">
        <f>IF(ISBLANK(D25),"",IF(E25="ja",[2]Übersicht!$C$7,"keine Oberflächenveredelung"))</f>
        <v/>
      </c>
      <c r="G25" s="30"/>
      <c r="H25" s="30"/>
      <c r="I25" s="30"/>
      <c r="J25" s="30"/>
      <c r="K25" s="30"/>
      <c r="L25" s="30"/>
      <c r="M25" s="30"/>
      <c r="N25" s="84">
        <v>0</v>
      </c>
      <c r="O25" s="84">
        <v>0</v>
      </c>
      <c r="P25" s="84">
        <v>0</v>
      </c>
      <c r="Q25" s="84">
        <v>0</v>
      </c>
      <c r="R25" s="30"/>
      <c r="S25" s="30"/>
      <c r="T25" s="30"/>
      <c r="U25" s="30"/>
      <c r="V25" s="65" t="s">
        <v>142</v>
      </c>
      <c r="W25" s="101"/>
      <c r="Y25" s="32">
        <f t="shared" si="0"/>
        <v>0</v>
      </c>
      <c r="Z25" s="32">
        <f t="shared" si="1"/>
        <v>0</v>
      </c>
      <c r="AA25" s="43" t="str">
        <f t="shared" si="16"/>
        <v/>
      </c>
      <c r="AB25" s="43" t="e" vm="21">
        <f t="shared" si="2"/>
        <v>#VALUE!</v>
      </c>
      <c r="AC25" s="32">
        <f t="shared" si="3"/>
        <v>0</v>
      </c>
      <c r="AD25" s="32">
        <f t="shared" si="4"/>
        <v>0</v>
      </c>
      <c r="AE25" s="33" t="s">
        <v>143</v>
      </c>
      <c r="AF25" s="32" t="str">
        <f t="shared" si="5"/>
        <v/>
      </c>
      <c r="AG25" s="32">
        <f t="shared" si="6"/>
        <v>0</v>
      </c>
      <c r="AH25" s="32">
        <f t="shared" si="17"/>
        <v>0</v>
      </c>
      <c r="AI25" s="32">
        <f t="shared" si="7"/>
        <v>0</v>
      </c>
      <c r="AJ25" s="32">
        <f t="shared" si="8"/>
        <v>0</v>
      </c>
      <c r="AK25" s="32">
        <f t="shared" si="9"/>
        <v>0</v>
      </c>
      <c r="AL25" s="32">
        <f t="shared" si="10"/>
        <v>0</v>
      </c>
      <c r="AM25" s="32">
        <f t="shared" si="11"/>
        <v>0</v>
      </c>
      <c r="AN25" s="32">
        <v>4</v>
      </c>
      <c r="AO25" s="32">
        <v>5</v>
      </c>
      <c r="AP25" s="32">
        <v>0</v>
      </c>
      <c r="AQ25" s="32">
        <f t="shared" si="18"/>
        <v>0</v>
      </c>
      <c r="AR25" s="32">
        <f t="shared" si="12"/>
        <v>2</v>
      </c>
      <c r="AS25" s="32">
        <f t="shared" si="13"/>
        <v>0</v>
      </c>
      <c r="AT25" s="32">
        <f t="shared" si="14"/>
        <v>0</v>
      </c>
      <c r="AU25" s="32" t="str">
        <f t="shared" si="15"/>
        <v>keine</v>
      </c>
      <c r="AV25" s="32"/>
      <c r="AW25" s="32" t="b">
        <f t="shared" si="19"/>
        <v>0</v>
      </c>
      <c r="AX25" s="38"/>
      <c r="AY25" s="38"/>
      <c r="AZ25" s="38" t="b">
        <f t="shared" si="20"/>
        <v>1</v>
      </c>
      <c r="BA25" s="38" t="b">
        <f t="shared" si="21"/>
        <v>1</v>
      </c>
      <c r="BB25" s="38" t="b">
        <f t="shared" si="22"/>
        <v>1</v>
      </c>
      <c r="BC25" s="38" t="b">
        <f t="shared" si="23"/>
        <v>1</v>
      </c>
      <c r="BD25" s="38" t="b">
        <f t="shared" si="24"/>
        <v>1</v>
      </c>
      <c r="BE25" s="38" t="b">
        <f t="shared" si="25"/>
        <v>0</v>
      </c>
      <c r="BF25" s="38"/>
      <c r="BG25" s="38"/>
      <c r="BH25" s="38"/>
      <c r="BI25" s="38"/>
      <c r="BJ25" s="38" t="str">
        <f>IFERROR(INDEX(Preisfaktoren!$B$22:$C$44,MATCH(D25,Preisfaktoren!$B$22:$B$44,0),2),"")</f>
        <v/>
      </c>
      <c r="BK25" s="38" t="str">
        <f>IFERROR(INDEX(Preisfaktoren!$B$22:$F$44,MATCH(D25,Preisfaktoren!$B$22:$B$44,0),5),"")</f>
        <v/>
      </c>
      <c r="BL25" s="38" t="str">
        <f>IFERROR(INDEX(Biegeabzug!$A$4:$H$21,MATCH($BK25,Biegeabzug!$A$4:$A$21,0),MATCH(90,Biegeabzug!$A$4:$H$4,1)),"")</f>
        <v/>
      </c>
      <c r="BM25" s="38" t="str">
        <f>IFERROR(INDEX(Biegeabzug!$A$4:$H$21,MATCH($BK25,Biegeabzug!$A$4:$A$21,0),MATCH(90,Biegeabzug!$A$4:$H$4,1)),"")</f>
        <v/>
      </c>
      <c r="BN25" s="38" t="str">
        <f t="shared" si="26"/>
        <v/>
      </c>
    </row>
  </sheetData>
  <sheetProtection sheet="1" objects="1" scenarios="1"/>
  <mergeCells count="11">
    <mergeCell ref="R4:T4"/>
    <mergeCell ref="M2:N2"/>
    <mergeCell ref="M3:N3"/>
    <mergeCell ref="C2:D2"/>
    <mergeCell ref="A3:D3"/>
    <mergeCell ref="G2:H2"/>
    <mergeCell ref="I2:J2"/>
    <mergeCell ref="K2:L2"/>
    <mergeCell ref="G3:H3"/>
    <mergeCell ref="I3:J3"/>
    <mergeCell ref="K3:L3"/>
  </mergeCells>
  <conditionalFormatting sqref="V6:V25">
    <cfRule type="expression" dxfId="1" priority="1">
      <formula>NOT($BN6)</formula>
    </cfRule>
  </conditionalFormatting>
  <conditionalFormatting sqref="AE6:AE25">
    <cfRule type="expression" dxfId="0" priority="2">
      <formula>AD6&lt;&gt;#REF!</formula>
    </cfRule>
  </conditionalFormatting>
  <dataValidations count="13">
    <dataValidation type="custom" allowBlank="1" showInputMessage="1" showErrorMessage="1" errorTitle="Breite B5 zu gross" error="Die Breite B5 muss einerseits kleiner oder gleich gross sein wie B3 - B1 und andererseits kleiner oder gleich gross wie B2 - B4." sqref="L6:L25" xr:uid="{6546DCF7-AD9A-42B6-B1CB-95F71AC2D043}">
      <formula1>BD6</formula1>
    </dataValidation>
    <dataValidation type="custom" allowBlank="1" showInputMessage="1" showErrorMessage="1" errorTitle="Breite B4 zu gross" error="Die Breite B4 muss kleiner oder gleich sein wie B2 - B5." sqref="K6:K25" xr:uid="{DE737C37-11D8-4E72-9852-75D0BA96DEB4}">
      <formula1>BC6</formula1>
    </dataValidation>
    <dataValidation type="custom" allowBlank="1" showInputMessage="1" showErrorMessage="1" errorTitle="Breite B1 zu gross" error="Die Breite B1 muss kleiner oder gleich gross sein wie B3 minus B5." sqref="H6:H25" xr:uid="{D0635280-E4A0-42DF-A950-A59205EF60AC}">
      <formula1>AZ6</formula1>
    </dataValidation>
    <dataValidation type="custom" allowBlank="1" showInputMessage="1" showErrorMessage="1" errorTitle="Breite B2 zu klein" error="Die Breite B2 muss grösser oder gleich B4 + B5 sein." sqref="I6:I25" xr:uid="{AD9E14A0-8D70-46E5-A51B-6DED9F3B99F3}">
      <formula1>BA6</formula1>
    </dataValidation>
    <dataValidation allowBlank="1" showErrorMessage="1" errorTitle="Materialstärke zu klein" error="Für Bolzen muss das Material mindestens 2mm stark sein, sonst sieht man Abdrücke auf der Gegenseite." sqref="BN6:BN25" xr:uid="{7086F804-C64A-4196-8C8D-3BBFA2F92E9D}"/>
    <dataValidation allowBlank="1" sqref="F6:F25" xr:uid="{1165084C-EDCE-4F73-B731-FE5CC84CA104}"/>
    <dataValidation type="list" allowBlank="1" showInputMessage="1" showErrorMessage="1" sqref="AE6:AE25" xr:uid="{85DB0855-100C-4EE2-B8EF-D465DFFCFC8F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F0F86088-2421-43A0-AC26-3E54ED4F0963}">
      <formula1>"Ja,Nein"</formula1>
    </dataValidation>
    <dataValidation type="list" allowBlank="1" showInputMessage="1" showErrorMessage="1" sqref="D6:D25" xr:uid="{EEABCF82-3F4A-4F6F-B9F8-506310F34969}">
      <formula1>MaterialArten</formula1>
    </dataValidation>
    <dataValidation type="custom" allowBlank="1" showInputMessage="1" showErrorMessage="1" errorTitle="Winkel W01 weicht ab" error="Der Winkel W01 muss 90 bis 180° betragen." sqref="M6:M25" xr:uid="{9B38CF60-AC47-43E8-B4D7-8AC0DE233F3B}">
      <formula1>BE6</formula1>
    </dataValidation>
    <dataValidation type="custom" allowBlank="1" showInputMessage="1" showErrorMessage="1" errorTitle="Breite B3 zu klein" error="Die Breite B3 muss grösser oder gleich B1 + B5 sein." sqref="J6:J25" xr:uid="{C72F5958-4132-4ACC-9B3D-F515D5A4A38B}">
      <formula1>BB6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48A1304A-F47B-4603-B912-2D0B98E7A2CC}"/>
    <dataValidation type="list" allowBlank="1" sqref="E6:E25" xr:uid="{7206DE1F-DF25-4DCD-9232-6141DF881419}">
      <formula1>"ja,nein"</formula1>
    </dataValidation>
  </dataValidations>
  <hyperlinks>
    <hyperlink ref="F1" location="'Sélection du type'!A1" display="zurück zu Typenauswahl" xr:uid="{CB751E67-7CD3-43A7-85BC-FF70C0871368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5B724-FC1A-4464-8C3A-BB4FDD57957E}">
  <dimension ref="A1:D27"/>
  <sheetViews>
    <sheetView topLeftCell="A18" zoomScale="160" zoomScaleNormal="160" workbookViewId="0">
      <selection activeCell="B22" sqref="B22"/>
    </sheetView>
  </sheetViews>
  <sheetFormatPr baseColWidth="10" defaultColWidth="11.3828125" defaultRowHeight="12.45"/>
  <cols>
    <col min="1" max="1" width="30.3828125" bestFit="1" customWidth="1"/>
    <col min="2" max="2" width="33" style="49" customWidth="1"/>
    <col min="3" max="3" width="54.69140625" style="49" customWidth="1"/>
    <col min="4" max="4" width="29.15234375" customWidth="1"/>
  </cols>
  <sheetData>
    <row r="1" spans="1:4">
      <c r="A1" s="52" t="s">
        <v>148</v>
      </c>
      <c r="B1" s="52" t="s">
        <v>149</v>
      </c>
      <c r="C1" s="51" t="s">
        <v>150</v>
      </c>
    </row>
    <row r="2" spans="1:4" ht="140.25" customHeight="1">
      <c r="A2" t="str">
        <f>FBL!A1</f>
        <v>Tôle plate</v>
      </c>
      <c r="B2" s="49" t="e" vm="47">
        <v>#VALUE!</v>
      </c>
      <c r="C2" s="49" t="e" vm="48">
        <v>#VALUE!</v>
      </c>
    </row>
    <row r="3" spans="1:4" ht="140.25" customHeight="1">
      <c r="A3" t="str">
        <f>FMA!A1</f>
        <v>Tôle plate avec 1 trou de suspension</v>
      </c>
      <c r="B3" s="50" t="e" vm="49">
        <v>#VALUE!</v>
      </c>
      <c r="C3" s="49" t="e" vm="50">
        <v>#VALUE!</v>
      </c>
    </row>
    <row r="4" spans="1:4" ht="140.25" customHeight="1">
      <c r="A4" t="str">
        <f>Q2S!A1</f>
        <v>Tôle de serrage bilatéral</v>
      </c>
      <c r="B4" s="49" t="e" vm="51">
        <v>#VALUE!</v>
      </c>
      <c r="C4" s="49" t="e" vm="52">
        <v>#VALUE!</v>
      </c>
    </row>
    <row r="5" spans="1:4" ht="140.25" customHeight="1">
      <c r="A5" t="str">
        <f>Q1S!A1</f>
        <v>Tôle de serrage unilatéral</v>
      </c>
      <c r="B5" s="49" t="e" vm="53">
        <v>#VALUE!</v>
      </c>
      <c r="C5" s="49" t="e" vm="54">
        <v>#VALUE!</v>
      </c>
    </row>
    <row r="6" spans="1:4" ht="140.25" customHeight="1">
      <c r="A6" t="str">
        <f>W90A!A1</f>
        <v>Tôle d’angle angle extérieur 90°</v>
      </c>
      <c r="B6" s="49" t="e" vm="55">
        <v>#VALUE!</v>
      </c>
      <c r="C6" s="49" t="e" vm="56">
        <v>#VALUE!</v>
      </c>
    </row>
    <row r="7" spans="1:4" ht="140.25" customHeight="1">
      <c r="A7" t="str">
        <f>W90I!A1</f>
        <v>Tôle d’angle angle intérieur 90°</v>
      </c>
      <c r="B7" s="49" t="e" vm="57">
        <v>#VALUE!</v>
      </c>
      <c r="C7" s="49" t="e" vm="58">
        <v>#VALUE!</v>
      </c>
    </row>
    <row r="8" spans="1:4" ht="140.25" customHeight="1">
      <c r="A8" t="str">
        <f>WAVAR!A1</f>
        <v>Tôle d’angle angle extérieur variable</v>
      </c>
      <c r="B8" s="49" t="e" vm="59">
        <v>#VALUE!</v>
      </c>
      <c r="C8" s="49" t="e" vm="60">
        <v>#VALUE!</v>
      </c>
    </row>
    <row r="9" spans="1:4" ht="140.25" customHeight="1">
      <c r="A9" t="str">
        <f>WIVAR!A1</f>
        <v>Tôle d’angle angle intérieur variable</v>
      </c>
      <c r="B9" s="49" t="e" vm="59">
        <v>#VALUE!</v>
      </c>
      <c r="C9" s="49" t="e" vm="61">
        <v>#VALUE!</v>
      </c>
    </row>
    <row r="10" spans="1:4" ht="140.25" customHeight="1">
      <c r="A10" t="str">
        <f>Q90A!A1</f>
        <v xml:space="preserve">Tôle de serrage angle extérieur 90° </v>
      </c>
      <c r="B10" s="50" t="e" vm="62">
        <v>#VALUE!</v>
      </c>
      <c r="C10" s="49" t="e" vm="63">
        <v>#VALUE!</v>
      </c>
    </row>
    <row r="11" spans="1:4" ht="140.25" customHeight="1">
      <c r="A11" t="str">
        <f>Q90I!A1</f>
        <v>Tôle de serrage angle intérieur 90°</v>
      </c>
      <c r="B11" s="49" t="e" vm="64">
        <v>#VALUE!</v>
      </c>
      <c r="C11" s="49" t="e" vm="65">
        <v>#VALUE!</v>
      </c>
    </row>
    <row r="12" spans="1:4" ht="140.25" customHeight="1">
      <c r="A12" t="str">
        <f>QAVAR!A1</f>
        <v>Tôle de serrage angle extérieur variable</v>
      </c>
      <c r="B12" s="49" t="e" vm="66">
        <v>#VALUE!</v>
      </c>
      <c r="C12" s="49" t="e" vm="67">
        <v>#VALUE!</v>
      </c>
    </row>
    <row r="13" spans="1:4" ht="140.25" customHeight="1">
      <c r="A13" s="111" t="str">
        <f>QA1SVAR!A1</f>
        <v>Tôle de serrage angle extérieur unilatéral variable</v>
      </c>
      <c r="B13" s="49" t="e" vm="68">
        <v>#VALUE!</v>
      </c>
      <c r="C13" s="49" t="e" vm="69">
        <v>#VALUE!</v>
      </c>
    </row>
    <row r="14" spans="1:4" ht="140.25" customHeight="1">
      <c r="A14" t="str">
        <f>QIVAR!A1</f>
        <v>Tôle de serrage angle intériieur variable</v>
      </c>
      <c r="B14" s="49" t="e" vm="70">
        <v>#VALUE!</v>
      </c>
      <c r="C14" s="49" t="e" vm="71">
        <v>#VALUE!</v>
      </c>
    </row>
    <row r="15" spans="1:4" ht="140.25" customHeight="1">
      <c r="A15" t="str">
        <f>ZBLVAR!A1</f>
        <v>Tôle en Z variable</v>
      </c>
      <c r="B15" s="49" t="e" vm="72">
        <v>#VALUE!</v>
      </c>
      <c r="C15" s="49" t="e" vm="73">
        <v>#VALUE!</v>
      </c>
      <c r="D15" s="3"/>
    </row>
    <row r="16" spans="1:4" ht="140.25" customHeight="1">
      <c r="A16" t="str">
        <f>ZBL135!A1</f>
        <v>Tôle d’insertion 135°</v>
      </c>
      <c r="B16" s="49" t="e" vm="74">
        <v>#VALUE!</v>
      </c>
      <c r="C16" s="49" t="e" vm="75">
        <v>#VALUE!</v>
      </c>
      <c r="D16" s="3"/>
    </row>
    <row r="17" spans="1:4" ht="140.25" customHeight="1">
      <c r="A17" t="str">
        <f>ZBL160!A1</f>
        <v>Tôle d’insertion 160°</v>
      </c>
      <c r="B17" s="49" t="e" vm="76">
        <v>#VALUE!</v>
      </c>
      <c r="C17" s="49" t="e" vm="77">
        <v>#VALUE!</v>
      </c>
      <c r="D17" s="3"/>
    </row>
    <row r="18" spans="1:4" ht="140.25" customHeight="1">
      <c r="A18" t="str">
        <f>UBL!A1</f>
        <v>Tôle en U</v>
      </c>
      <c r="B18" s="49" t="e" vm="78">
        <v>#VALUE!</v>
      </c>
      <c r="C18" s="49" t="e" vm="79">
        <v>#VALUE!</v>
      </c>
      <c r="D18" s="3"/>
    </row>
    <row r="19" spans="1:4" ht="140.25" customHeight="1">
      <c r="A19" t="str">
        <f>UBLASVAR!A1</f>
        <v>Tôle en U asymétrique variable</v>
      </c>
      <c r="B19" s="49" t="e" vm="80">
        <v>#VALUE!</v>
      </c>
      <c r="C19" s="49" t="e" vm="81">
        <v>#VALUE!</v>
      </c>
      <c r="D19" s="3"/>
    </row>
    <row r="20" spans="1:4" ht="140.25" customHeight="1">
      <c r="A20" t="str">
        <f>SBL!A1</f>
        <v>Revêtement meneau</v>
      </c>
      <c r="B20" s="49" t="e" vm="82">
        <v>#VALUE!</v>
      </c>
      <c r="C20" s="49" t="e" vm="83">
        <v>#VALUE!</v>
      </c>
      <c r="D20" s="3"/>
    </row>
    <row r="21" spans="1:4" ht="140.25" customHeight="1">
      <c r="A21" t="str">
        <f>EBL!A1</f>
        <v>Tôle de revêtement d’angle</v>
      </c>
      <c r="B21" s="49" t="e" vm="84">
        <v>#VALUE!</v>
      </c>
      <c r="C21" s="49" t="e" vm="85">
        <v>#VALUE!</v>
      </c>
      <c r="D21" s="3"/>
    </row>
    <row r="22" spans="1:4" ht="140.25" customHeight="1">
      <c r="A22" t="str">
        <f>EBLVAR!A1</f>
        <v>Tôle de revêtement d’angle variable</v>
      </c>
      <c r="B22" s="49" t="e" vm="86">
        <v>#VALUE!</v>
      </c>
      <c r="C22" s="49" t="e" vm="87">
        <v>#VALUE!</v>
      </c>
      <c r="D22" s="3"/>
    </row>
    <row r="23" spans="1:4" ht="140.25" customHeight="1">
      <c r="A23" t="e">
        <f>#REF!</f>
        <v>#REF!</v>
      </c>
      <c r="B23" s="49" t="e" vm="88">
        <v>#VALUE!</v>
      </c>
      <c r="D23" s="97" t="s">
        <v>151</v>
      </c>
    </row>
    <row r="24" spans="1:4" ht="140.25" customHeight="1">
      <c r="A24" s="3" t="s">
        <v>152</v>
      </c>
      <c r="B24" s="49" t="e" vm="89">
        <v>#VALUE!</v>
      </c>
      <c r="D24" s="3"/>
    </row>
    <row r="25" spans="1:4" ht="140.25" customHeight="1">
      <c r="A25" s="3" t="s">
        <v>153</v>
      </c>
      <c r="B25" s="49" t="e" vm="90">
        <v>#VALUE!</v>
      </c>
      <c r="D25" s="3"/>
    </row>
    <row r="26" spans="1:4" ht="140.25" customHeight="1">
      <c r="A26" s="3" t="s">
        <v>154</v>
      </c>
      <c r="B26" s="49" t="e" vm="91">
        <v>#VALUE!</v>
      </c>
      <c r="D26" s="3"/>
    </row>
    <row r="27" spans="1:4" ht="140.25" customHeight="1">
      <c r="A27" s="3" t="s">
        <v>155</v>
      </c>
      <c r="B27" s="49" t="e" vm="92">
        <v>#VALUE!</v>
      </c>
      <c r="D27" s="3"/>
    </row>
  </sheetData>
  <phoneticPr fontId="5" type="noConversion"/>
  <pageMargins left="0.7" right="0.7" top="0.78740157499999996" bottom="0.78740157499999996" header="0.3" footer="0.3"/>
  <pageSetup paperSize="9" orientation="portrait" horizontalDpi="200" verticalDpi="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15A48-8CC7-485D-B16D-E201F3D6F129}">
  <dimension ref="A1:H21"/>
  <sheetViews>
    <sheetView zoomScale="190" zoomScaleNormal="190" workbookViewId="0">
      <selection activeCell="O24" sqref="O24"/>
    </sheetView>
  </sheetViews>
  <sheetFormatPr baseColWidth="10" defaultColWidth="11.3828125" defaultRowHeight="12.45"/>
  <cols>
    <col min="1" max="1" width="15.53515625" customWidth="1"/>
  </cols>
  <sheetData>
    <row r="1" spans="1:8">
      <c r="A1" t="s">
        <v>232</v>
      </c>
      <c r="C1" s="3" t="s">
        <v>233</v>
      </c>
    </row>
    <row r="3" spans="1:8">
      <c r="B3" s="163" t="s">
        <v>234</v>
      </c>
      <c r="C3" s="163"/>
      <c r="D3" s="163"/>
      <c r="E3" s="163"/>
      <c r="F3" s="163"/>
      <c r="G3" s="163"/>
      <c r="H3" s="163"/>
    </row>
    <row r="4" spans="1:8">
      <c r="A4" t="s">
        <v>138</v>
      </c>
      <c r="B4">
        <v>0</v>
      </c>
      <c r="C4">
        <v>45</v>
      </c>
      <c r="D4">
        <v>60</v>
      </c>
      <c r="E4">
        <v>75</v>
      </c>
      <c r="F4">
        <v>90</v>
      </c>
      <c r="G4">
        <v>135</v>
      </c>
      <c r="H4">
        <v>360</v>
      </c>
    </row>
    <row r="5" spans="1:8">
      <c r="A5" s="94" t="s">
        <v>235</v>
      </c>
      <c r="B5">
        <v>0.5</v>
      </c>
      <c r="C5">
        <v>0.2</v>
      </c>
      <c r="D5">
        <v>0.8</v>
      </c>
      <c r="E5">
        <v>1.4</v>
      </c>
      <c r="F5">
        <v>1.8</v>
      </c>
      <c r="G5">
        <v>0.8</v>
      </c>
      <c r="H5">
        <v>0</v>
      </c>
    </row>
    <row r="6" spans="1:8">
      <c r="A6" s="94" t="s">
        <v>236</v>
      </c>
      <c r="B6">
        <v>0.6</v>
      </c>
      <c r="C6">
        <v>0.3</v>
      </c>
      <c r="D6">
        <v>1</v>
      </c>
      <c r="E6">
        <v>1.7</v>
      </c>
      <c r="F6">
        <v>2.2000000000000002</v>
      </c>
      <c r="G6">
        <v>1</v>
      </c>
      <c r="H6">
        <v>0</v>
      </c>
    </row>
    <row r="7" spans="1:8">
      <c r="A7" s="94" t="s">
        <v>237</v>
      </c>
      <c r="B7">
        <v>0.8</v>
      </c>
      <c r="C7">
        <v>0</v>
      </c>
      <c r="D7">
        <v>1.4</v>
      </c>
      <c r="E7">
        <v>2.1</v>
      </c>
      <c r="F7">
        <v>2.6</v>
      </c>
      <c r="G7">
        <v>1.1000000000000001</v>
      </c>
      <c r="H7">
        <v>0</v>
      </c>
    </row>
    <row r="8" spans="1:8">
      <c r="A8" s="94" t="s">
        <v>238</v>
      </c>
      <c r="B8">
        <v>0.8</v>
      </c>
      <c r="C8">
        <v>0.8</v>
      </c>
      <c r="D8">
        <v>2</v>
      </c>
      <c r="E8">
        <v>2.8</v>
      </c>
      <c r="F8">
        <v>3.4</v>
      </c>
      <c r="G8">
        <v>1.5</v>
      </c>
      <c r="H8">
        <v>0</v>
      </c>
    </row>
    <row r="9" spans="1:8">
      <c r="A9" s="94" t="s">
        <v>239</v>
      </c>
      <c r="B9">
        <v>1</v>
      </c>
      <c r="C9">
        <v>1</v>
      </c>
      <c r="D9">
        <v>2.6</v>
      </c>
      <c r="E9">
        <v>3.5</v>
      </c>
      <c r="F9">
        <v>4.2</v>
      </c>
      <c r="G9">
        <v>1.8</v>
      </c>
      <c r="H9">
        <v>0</v>
      </c>
    </row>
    <row r="10" spans="1:8">
      <c r="A10" s="94" t="s">
        <v>240</v>
      </c>
      <c r="B10">
        <v>1.5</v>
      </c>
      <c r="C10">
        <v>1.5</v>
      </c>
      <c r="D10">
        <v>3.3</v>
      </c>
      <c r="E10">
        <v>4.2</v>
      </c>
      <c r="F10">
        <v>5</v>
      </c>
      <c r="G10">
        <v>2.1</v>
      </c>
      <c r="H10">
        <v>0</v>
      </c>
    </row>
    <row r="11" spans="1:8">
      <c r="A11" s="94" t="s">
        <v>241</v>
      </c>
      <c r="B11">
        <v>0</v>
      </c>
      <c r="C11">
        <v>3</v>
      </c>
      <c r="D11">
        <v>4.5</v>
      </c>
      <c r="E11">
        <v>5.5</v>
      </c>
      <c r="F11">
        <v>6.2</v>
      </c>
      <c r="G11">
        <v>2.7</v>
      </c>
      <c r="H11">
        <v>0</v>
      </c>
    </row>
    <row r="12" spans="1:8">
      <c r="A12" s="94" t="s">
        <v>242</v>
      </c>
      <c r="B12">
        <v>0</v>
      </c>
      <c r="C12">
        <v>0</v>
      </c>
      <c r="D12">
        <v>0</v>
      </c>
      <c r="E12">
        <v>7.1</v>
      </c>
      <c r="F12">
        <v>7.8</v>
      </c>
      <c r="G12">
        <v>3.3</v>
      </c>
      <c r="H12">
        <v>0</v>
      </c>
    </row>
    <row r="13" spans="1:8">
      <c r="A13" s="94" t="s">
        <v>243</v>
      </c>
      <c r="B13">
        <v>2</v>
      </c>
      <c r="C13">
        <v>1.9</v>
      </c>
      <c r="D13">
        <v>2.2000000000000002</v>
      </c>
      <c r="E13">
        <v>2.6</v>
      </c>
      <c r="F13">
        <v>3</v>
      </c>
      <c r="G13">
        <v>1.2</v>
      </c>
      <c r="H13">
        <v>0</v>
      </c>
    </row>
    <row r="14" spans="1:8">
      <c r="A14" s="94" t="s">
        <v>244</v>
      </c>
      <c r="B14">
        <v>2.5</v>
      </c>
      <c r="C14">
        <v>2.5</v>
      </c>
      <c r="D14">
        <v>3</v>
      </c>
      <c r="E14">
        <v>3.4</v>
      </c>
      <c r="F14">
        <v>4</v>
      </c>
      <c r="G14">
        <v>1.7</v>
      </c>
      <c r="H14">
        <v>0</v>
      </c>
    </row>
    <row r="15" spans="1:8">
      <c r="A15" s="94" t="s">
        <v>245</v>
      </c>
      <c r="B15">
        <v>0</v>
      </c>
      <c r="C15">
        <v>3.9</v>
      </c>
      <c r="D15">
        <v>4.5999999999999996</v>
      </c>
      <c r="E15">
        <v>5.0999999999999996</v>
      </c>
      <c r="F15">
        <v>6</v>
      </c>
      <c r="G15">
        <v>2.5</v>
      </c>
      <c r="H15">
        <v>0</v>
      </c>
    </row>
    <row r="16" spans="1:8">
      <c r="A16" s="94" t="s">
        <v>246</v>
      </c>
      <c r="B16">
        <v>1.5</v>
      </c>
      <c r="C16">
        <v>1.2</v>
      </c>
      <c r="D16">
        <v>1.7</v>
      </c>
      <c r="E16">
        <v>2.1</v>
      </c>
      <c r="F16">
        <v>2.5</v>
      </c>
      <c r="G16">
        <v>1</v>
      </c>
      <c r="H16">
        <v>0</v>
      </c>
    </row>
    <row r="17" spans="1:8">
      <c r="A17" s="94" t="s">
        <v>247</v>
      </c>
      <c r="B17">
        <v>1</v>
      </c>
      <c r="C17">
        <v>1</v>
      </c>
      <c r="D17">
        <v>1.9</v>
      </c>
      <c r="E17">
        <v>2.7</v>
      </c>
      <c r="F17">
        <v>3.3</v>
      </c>
      <c r="G17">
        <v>1.4</v>
      </c>
      <c r="H17">
        <v>0</v>
      </c>
    </row>
    <row r="18" spans="1:8">
      <c r="A18" s="94" t="s">
        <v>248</v>
      </c>
      <c r="B18">
        <v>0</v>
      </c>
      <c r="C18">
        <v>1.5</v>
      </c>
      <c r="D18">
        <v>3.1</v>
      </c>
      <c r="E18">
        <v>4.2</v>
      </c>
      <c r="F18">
        <v>5</v>
      </c>
      <c r="G18">
        <v>2</v>
      </c>
      <c r="H18">
        <v>0</v>
      </c>
    </row>
    <row r="19" spans="1:8">
      <c r="A19" s="94" t="s">
        <v>249</v>
      </c>
      <c r="B19">
        <v>1.5</v>
      </c>
      <c r="C19">
        <v>1.2</v>
      </c>
      <c r="D19">
        <v>1.7</v>
      </c>
      <c r="E19">
        <v>2.1</v>
      </c>
      <c r="F19">
        <v>2.5</v>
      </c>
      <c r="G19">
        <v>1</v>
      </c>
      <c r="H19">
        <v>0</v>
      </c>
    </row>
    <row r="20" spans="1:8">
      <c r="A20" s="94" t="s">
        <v>250</v>
      </c>
      <c r="B20">
        <v>1</v>
      </c>
      <c r="C20">
        <v>1</v>
      </c>
      <c r="D20">
        <v>1.9</v>
      </c>
      <c r="E20">
        <v>2.7</v>
      </c>
      <c r="F20">
        <v>3.3</v>
      </c>
      <c r="G20">
        <v>1.4</v>
      </c>
      <c r="H20">
        <v>0</v>
      </c>
    </row>
    <row r="21" spans="1:8">
      <c r="A21" s="94" t="s">
        <v>251</v>
      </c>
      <c r="B21">
        <v>0</v>
      </c>
      <c r="C21">
        <v>1.5</v>
      </c>
      <c r="D21">
        <v>3.1</v>
      </c>
      <c r="E21">
        <v>4.2</v>
      </c>
      <c r="F21">
        <v>5</v>
      </c>
      <c r="G21">
        <v>2</v>
      </c>
      <c r="H21">
        <v>0</v>
      </c>
    </row>
  </sheetData>
  <mergeCells count="1">
    <mergeCell ref="B3:H3"/>
  </mergeCells>
  <pageMargins left="0.7" right="0.7" top="0.78740157499999996" bottom="0.78740157499999996" header="0.3" footer="0.3"/>
  <pageSetup paperSize="9" orientation="portrait" horizontalDpi="200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19F56-35A3-4614-BE03-4B02D1E02038}">
  <dimension ref="A1:I1341"/>
  <sheetViews>
    <sheetView topLeftCell="A61" zoomScale="160" zoomScaleNormal="160" workbookViewId="0">
      <selection activeCell="A73" sqref="A73"/>
    </sheetView>
  </sheetViews>
  <sheetFormatPr baseColWidth="10" defaultColWidth="11.3828125" defaultRowHeight="12.45"/>
  <cols>
    <col min="1" max="1" width="15.84375" customWidth="1"/>
    <col min="2" max="2" width="28.69140625" bestFit="1" customWidth="1"/>
    <col min="3" max="3" width="20.53515625" bestFit="1" customWidth="1"/>
    <col min="4" max="4" width="23.15234375" bestFit="1" customWidth="1"/>
    <col min="5" max="6" width="14.3046875" bestFit="1" customWidth="1"/>
    <col min="7" max="7" width="22.15234375" bestFit="1" customWidth="1"/>
    <col min="8" max="9" width="5" bestFit="1" customWidth="1"/>
  </cols>
  <sheetData>
    <row r="1" spans="1:9" ht="22.75">
      <c r="A1" s="7" t="s">
        <v>252</v>
      </c>
    </row>
    <row r="3" spans="1:9">
      <c r="A3" s="34"/>
      <c r="B3" s="70" t="s">
        <v>253</v>
      </c>
      <c r="C3" s="70" t="s">
        <v>254</v>
      </c>
      <c r="D3" s="155" t="s">
        <v>255</v>
      </c>
      <c r="E3" s="155"/>
      <c r="F3" s="155"/>
      <c r="G3" s="155"/>
      <c r="H3" s="155"/>
      <c r="I3" s="155"/>
    </row>
    <row r="4" spans="1:9" s="3" customFormat="1" ht="27.75" customHeight="1">
      <c r="A4" s="34"/>
      <c r="B4" s="128" t="s">
        <v>256</v>
      </c>
      <c r="C4" s="100" t="s">
        <v>257</v>
      </c>
      <c r="D4" s="153" t="s">
        <v>258</v>
      </c>
      <c r="E4" s="153"/>
      <c r="F4" s="153"/>
      <c r="G4" s="153"/>
      <c r="H4" s="153"/>
      <c r="I4" s="153"/>
    </row>
    <row r="5" spans="1:9" s="3" customFormat="1" ht="27.75" customHeight="1">
      <c r="A5" s="34"/>
      <c r="B5" s="128" t="s">
        <v>259</v>
      </c>
      <c r="C5" s="100" t="s">
        <v>257</v>
      </c>
      <c r="D5" s="153" t="s">
        <v>260</v>
      </c>
      <c r="E5" s="153"/>
      <c r="F5" s="153"/>
      <c r="G5" s="153"/>
      <c r="H5" s="153"/>
      <c r="I5" s="153"/>
    </row>
    <row r="6" spans="1:9" s="3" customFormat="1" ht="27.75" customHeight="1">
      <c r="A6" s="34"/>
      <c r="B6" s="128" t="s">
        <v>261</v>
      </c>
      <c r="C6" s="100" t="s">
        <v>257</v>
      </c>
      <c r="D6" s="153" t="s">
        <v>262</v>
      </c>
      <c r="E6" s="153"/>
      <c r="F6" s="153"/>
      <c r="G6" s="153"/>
      <c r="H6" s="153"/>
      <c r="I6" s="153"/>
    </row>
    <row r="7" spans="1:9" s="3" customFormat="1" ht="27.75" customHeight="1">
      <c r="A7" s="34"/>
      <c r="B7" s="128" t="s">
        <v>263</v>
      </c>
      <c r="C7" s="100" t="s">
        <v>257</v>
      </c>
      <c r="D7" s="153" t="s">
        <v>264</v>
      </c>
      <c r="E7" s="153"/>
      <c r="F7" s="153"/>
      <c r="G7" s="153"/>
      <c r="H7" s="153"/>
      <c r="I7" s="153"/>
    </row>
    <row r="8" spans="1:9" s="3" customFormat="1" ht="27.75" customHeight="1">
      <c r="A8" s="34"/>
      <c r="B8" s="128" t="s">
        <v>265</v>
      </c>
      <c r="C8" s="100" t="s">
        <v>257</v>
      </c>
      <c r="D8" s="153" t="s">
        <v>266</v>
      </c>
      <c r="E8" s="153"/>
      <c r="F8" s="153"/>
      <c r="G8" s="153"/>
      <c r="H8" s="153"/>
      <c r="I8" s="153"/>
    </row>
    <row r="9" spans="1:9" s="3" customFormat="1" ht="27.75" customHeight="1">
      <c r="A9" s="34"/>
      <c r="B9" s="128" t="s">
        <v>267</v>
      </c>
      <c r="C9" s="100" t="s">
        <v>257</v>
      </c>
      <c r="D9" s="153" t="s">
        <v>268</v>
      </c>
      <c r="E9" s="153"/>
      <c r="F9" s="153"/>
      <c r="G9" s="153"/>
      <c r="H9" s="153"/>
      <c r="I9" s="153"/>
    </row>
    <row r="10" spans="1:9" s="3" customFormat="1" ht="27.75" customHeight="1">
      <c r="A10" s="34"/>
      <c r="B10" s="100" t="s">
        <v>269</v>
      </c>
      <c r="C10" s="100" t="s">
        <v>257</v>
      </c>
      <c r="D10" s="153" t="s">
        <v>270</v>
      </c>
      <c r="E10" s="153"/>
      <c r="F10" s="153"/>
      <c r="G10" s="153"/>
      <c r="H10" s="153"/>
      <c r="I10" s="153"/>
    </row>
    <row r="11" spans="1:9" s="3" customFormat="1" ht="27.75" customHeight="1">
      <c r="A11" s="103"/>
      <c r="B11" s="90" t="s">
        <v>271</v>
      </c>
      <c r="C11" s="90" t="s">
        <v>257</v>
      </c>
      <c r="D11" s="152" t="s">
        <v>272</v>
      </c>
      <c r="E11" s="152"/>
      <c r="F11" s="152"/>
      <c r="G11" s="152"/>
      <c r="H11" s="152"/>
      <c r="I11" s="152"/>
    </row>
    <row r="12" spans="1:9" s="3" customFormat="1" ht="27.75" customHeight="1">
      <c r="A12" s="34"/>
      <c r="B12" s="100" t="s">
        <v>273</v>
      </c>
      <c r="C12" s="100" t="s">
        <v>257</v>
      </c>
      <c r="D12" s="152" t="s">
        <v>274</v>
      </c>
      <c r="E12" s="152"/>
      <c r="F12" s="152"/>
      <c r="G12" s="152"/>
      <c r="H12" s="152"/>
      <c r="I12" s="152"/>
    </row>
    <row r="13" spans="1:9" s="3" customFormat="1" ht="27.75" customHeight="1">
      <c r="A13" s="34"/>
      <c r="B13" s="100" t="s">
        <v>275</v>
      </c>
      <c r="C13" s="100" t="s">
        <v>257</v>
      </c>
      <c r="D13" s="153" t="s">
        <v>276</v>
      </c>
      <c r="E13" s="153"/>
      <c r="F13" s="153"/>
      <c r="G13" s="153"/>
      <c r="H13" s="153"/>
      <c r="I13" s="153"/>
    </row>
    <row r="14" spans="1:9" ht="27.75" customHeight="1">
      <c r="A14" s="34"/>
      <c r="B14" s="90" t="s">
        <v>277</v>
      </c>
      <c r="C14" s="90" t="s">
        <v>257</v>
      </c>
      <c r="D14" s="152" t="s">
        <v>278</v>
      </c>
      <c r="E14" s="152"/>
      <c r="F14" s="152"/>
      <c r="G14" s="152"/>
      <c r="H14" s="152"/>
      <c r="I14" s="152"/>
    </row>
    <row r="15" spans="1:9" ht="27.75" customHeight="1">
      <c r="A15" s="34"/>
      <c r="B15" s="89">
        <v>45972</v>
      </c>
      <c r="C15" s="100" t="s">
        <v>257</v>
      </c>
      <c r="D15" s="153" t="s">
        <v>279</v>
      </c>
      <c r="E15" s="153"/>
      <c r="F15" s="153"/>
      <c r="G15" s="153"/>
      <c r="H15" s="153"/>
      <c r="I15" s="153"/>
    </row>
    <row r="16" spans="1:9" ht="27.75" customHeight="1">
      <c r="B16" s="89">
        <v>45967</v>
      </c>
      <c r="C16" s="100" t="s">
        <v>257</v>
      </c>
      <c r="D16" s="154" t="s">
        <v>280</v>
      </c>
      <c r="E16" s="152"/>
      <c r="F16" s="152"/>
      <c r="G16" s="152"/>
      <c r="H16" s="152"/>
      <c r="I16" s="152"/>
    </row>
    <row r="18" spans="1:7" ht="22.75">
      <c r="A18" s="7" t="s">
        <v>164</v>
      </c>
    </row>
    <row r="19" spans="1:7" ht="17.600000000000001">
      <c r="A19" s="72" t="s">
        <v>281</v>
      </c>
    </row>
    <row r="21" spans="1:7">
      <c r="A21" s="8" t="s">
        <v>282</v>
      </c>
      <c r="B21" s="8" t="s">
        <v>283</v>
      </c>
      <c r="C21" s="8" t="s">
        <v>284</v>
      </c>
      <c r="D21" s="8" t="s">
        <v>285</v>
      </c>
      <c r="E21" s="8" t="s">
        <v>164</v>
      </c>
      <c r="F21" s="8" t="s">
        <v>138</v>
      </c>
      <c r="G21" s="8" t="s">
        <v>175</v>
      </c>
    </row>
    <row r="22" spans="1:7">
      <c r="A22" s="9">
        <v>23944</v>
      </c>
      <c r="B22" s="10" t="s">
        <v>286</v>
      </c>
      <c r="C22" s="11">
        <v>1.5</v>
      </c>
      <c r="D22" s="73">
        <v>22.726139279999998</v>
      </c>
      <c r="E22" t="s">
        <v>287</v>
      </c>
      <c r="F22" t="str">
        <f>CONCATENATE(E22," ",C22)</f>
        <v>Alu-Blech 1.5</v>
      </c>
      <c r="G22">
        <v>2.7100000000000002E-3</v>
      </c>
    </row>
    <row r="23" spans="1:7">
      <c r="A23" s="9">
        <v>23979</v>
      </c>
      <c r="B23" s="10" t="s">
        <v>288</v>
      </c>
      <c r="C23" s="11">
        <v>2</v>
      </c>
      <c r="D23" s="73">
        <v>31.19688</v>
      </c>
      <c r="E23" t="s">
        <v>287</v>
      </c>
      <c r="F23" t="str">
        <f t="shared" ref="F23:F44" si="0">CONCATENATE(E23," ",C23)</f>
        <v>Alu-Blech 2</v>
      </c>
      <c r="G23">
        <v>2.7100000000000002E-3</v>
      </c>
    </row>
    <row r="24" spans="1:7">
      <c r="A24" s="9">
        <v>23980</v>
      </c>
      <c r="B24" s="10" t="s">
        <v>289</v>
      </c>
      <c r="C24" s="11">
        <v>2.5</v>
      </c>
      <c r="D24" s="73">
        <v>37.610359799999998</v>
      </c>
      <c r="E24" t="s">
        <v>287</v>
      </c>
      <c r="F24" t="str">
        <f t="shared" si="0"/>
        <v>Alu-Blech 2.5</v>
      </c>
      <c r="G24">
        <v>2.7100000000000002E-3</v>
      </c>
    </row>
    <row r="25" spans="1:7">
      <c r="A25" s="9">
        <v>23981</v>
      </c>
      <c r="B25" s="10" t="s">
        <v>290</v>
      </c>
      <c r="C25" s="11">
        <v>3</v>
      </c>
      <c r="D25" s="73">
        <v>45.783532703999995</v>
      </c>
      <c r="E25" t="s">
        <v>287</v>
      </c>
      <c r="F25" t="str">
        <f t="shared" si="0"/>
        <v>Alu-Blech 3</v>
      </c>
      <c r="G25">
        <v>2.7100000000000002E-3</v>
      </c>
    </row>
    <row r="26" spans="1:7">
      <c r="A26" s="9">
        <v>23992</v>
      </c>
      <c r="B26" s="10" t="s">
        <v>291</v>
      </c>
      <c r="C26" s="11">
        <v>5</v>
      </c>
      <c r="D26" s="73">
        <v>84.806354880000001</v>
      </c>
      <c r="E26" t="s">
        <v>287</v>
      </c>
      <c r="F26" t="str">
        <f t="shared" si="0"/>
        <v>Alu-Blech 5</v>
      </c>
      <c r="G26">
        <v>2.7100000000000002E-3</v>
      </c>
    </row>
    <row r="27" spans="1:7">
      <c r="A27" s="12">
        <v>23724</v>
      </c>
      <c r="B27" s="13" t="s">
        <v>292</v>
      </c>
      <c r="C27" s="14">
        <v>1.2</v>
      </c>
      <c r="D27" s="74">
        <v>25.16438028</v>
      </c>
      <c r="E27" t="s">
        <v>287</v>
      </c>
      <c r="F27" t="str">
        <f t="shared" si="0"/>
        <v>Alu-Blech 1.2</v>
      </c>
      <c r="G27">
        <v>2.7100000000000002E-3</v>
      </c>
    </row>
    <row r="28" spans="1:7">
      <c r="A28" s="15">
        <v>23995</v>
      </c>
      <c r="B28" s="16" t="s">
        <v>293</v>
      </c>
      <c r="C28" s="17">
        <v>1.5</v>
      </c>
      <c r="D28" s="75">
        <v>29.605681559999994</v>
      </c>
      <c r="E28" t="s">
        <v>287</v>
      </c>
      <c r="F28" t="str">
        <f t="shared" si="0"/>
        <v>Alu-Blech 1.5</v>
      </c>
      <c r="G28">
        <v>2.7100000000000002E-3</v>
      </c>
    </row>
    <row r="29" spans="1:7">
      <c r="A29" s="12">
        <v>23871</v>
      </c>
      <c r="B29" s="13" t="s">
        <v>294</v>
      </c>
      <c r="C29" s="14">
        <v>1.5</v>
      </c>
      <c r="D29" s="74">
        <v>54.346382999999996</v>
      </c>
      <c r="E29" t="s">
        <v>287</v>
      </c>
      <c r="F29" t="str">
        <f t="shared" si="0"/>
        <v>Alu-Blech 1.5</v>
      </c>
      <c r="G29">
        <v>2.7100000000000002E-3</v>
      </c>
    </row>
    <row r="30" spans="1:7">
      <c r="A30" s="15">
        <v>23983</v>
      </c>
      <c r="B30" s="16" t="s">
        <v>295</v>
      </c>
      <c r="C30" s="17">
        <v>2</v>
      </c>
      <c r="D30" s="75">
        <v>36.453916667999998</v>
      </c>
      <c r="E30" t="s">
        <v>287</v>
      </c>
      <c r="F30" t="str">
        <f t="shared" si="0"/>
        <v>Alu-Blech 2</v>
      </c>
      <c r="G30">
        <v>2.7100000000000002E-3</v>
      </c>
    </row>
    <row r="31" spans="1:7">
      <c r="A31" s="12">
        <v>23867</v>
      </c>
      <c r="B31" s="13" t="s">
        <v>296</v>
      </c>
      <c r="C31" s="14">
        <v>2</v>
      </c>
      <c r="D31" s="74">
        <v>42.903745559999997</v>
      </c>
      <c r="E31" t="s">
        <v>287</v>
      </c>
      <c r="F31" t="str">
        <f t="shared" si="0"/>
        <v>Alu-Blech 2</v>
      </c>
      <c r="G31">
        <v>2.7100000000000002E-3</v>
      </c>
    </row>
    <row r="32" spans="1:7">
      <c r="A32" s="15">
        <v>23942</v>
      </c>
      <c r="B32" s="16" t="s">
        <v>297</v>
      </c>
      <c r="C32" s="17">
        <v>2.5</v>
      </c>
      <c r="D32" s="75">
        <v>90.281879999999987</v>
      </c>
      <c r="E32" t="s">
        <v>287</v>
      </c>
      <c r="F32" t="str">
        <f t="shared" si="0"/>
        <v>Alu-Blech 2.5</v>
      </c>
      <c r="G32">
        <v>2.7100000000000002E-3</v>
      </c>
    </row>
    <row r="33" spans="1:7">
      <c r="A33" s="15">
        <v>23984</v>
      </c>
      <c r="B33" s="16" t="s">
        <v>298</v>
      </c>
      <c r="C33" s="17">
        <v>3</v>
      </c>
      <c r="D33" s="75">
        <v>57.265623167999998</v>
      </c>
      <c r="E33" t="s">
        <v>287</v>
      </c>
      <c r="F33" t="str">
        <f t="shared" si="0"/>
        <v>Alu-Blech 3</v>
      </c>
      <c r="G33">
        <v>2.7100000000000002E-3</v>
      </c>
    </row>
    <row r="34" spans="1:7">
      <c r="A34" s="12">
        <v>23950</v>
      </c>
      <c r="B34" s="13" t="s">
        <v>299</v>
      </c>
      <c r="C34" s="14">
        <v>3</v>
      </c>
      <c r="D34" s="74">
        <v>62.343971039999992</v>
      </c>
      <c r="E34" t="s">
        <v>287</v>
      </c>
      <c r="F34" t="str">
        <f t="shared" si="0"/>
        <v>Alu-Blech 3</v>
      </c>
      <c r="G34">
        <v>2.7100000000000002E-3</v>
      </c>
    </row>
    <row r="35" spans="1:7">
      <c r="A35" s="15">
        <v>23942</v>
      </c>
      <c r="B35" s="16" t="s">
        <v>297</v>
      </c>
      <c r="C35" s="17">
        <v>2.5</v>
      </c>
      <c r="D35" s="75">
        <v>90.281879999999987</v>
      </c>
      <c r="E35" t="s">
        <v>287</v>
      </c>
      <c r="F35" t="str">
        <f t="shared" si="0"/>
        <v>Alu-Blech 2.5</v>
      </c>
      <c r="G35">
        <v>2.7100000000000002E-3</v>
      </c>
    </row>
    <row r="36" spans="1:7">
      <c r="A36" s="18">
        <v>23765</v>
      </c>
      <c r="B36" s="19" t="s">
        <v>300</v>
      </c>
      <c r="C36" s="20">
        <v>1.5</v>
      </c>
      <c r="D36" s="76">
        <v>70.065356399999999</v>
      </c>
      <c r="E36" t="s">
        <v>301</v>
      </c>
      <c r="F36" t="str">
        <f t="shared" si="0"/>
        <v>Cr.-Ni St.-Bl 1.5</v>
      </c>
      <c r="G36">
        <v>8.5000000000000006E-3</v>
      </c>
    </row>
    <row r="37" spans="1:7">
      <c r="A37" s="18">
        <v>23766</v>
      </c>
      <c r="B37" s="19" t="s">
        <v>302</v>
      </c>
      <c r="C37" s="20">
        <v>2</v>
      </c>
      <c r="D37" s="76">
        <v>89.086629840000001</v>
      </c>
      <c r="E37" t="s">
        <v>301</v>
      </c>
      <c r="F37" t="str">
        <f t="shared" si="0"/>
        <v>Cr.-Ni St.-Bl 2</v>
      </c>
      <c r="G37">
        <v>8.5000000000000006E-3</v>
      </c>
    </row>
    <row r="38" spans="1:7">
      <c r="A38" s="18">
        <v>23761</v>
      </c>
      <c r="B38" s="19" t="s">
        <v>303</v>
      </c>
      <c r="C38" s="20">
        <v>3</v>
      </c>
      <c r="D38" s="76">
        <v>120.56617247999998</v>
      </c>
      <c r="E38" t="s">
        <v>301</v>
      </c>
      <c r="F38" t="str">
        <f t="shared" si="0"/>
        <v>Cr.-Ni St.-Bl 3</v>
      </c>
      <c r="G38">
        <v>8.5000000000000006E-3</v>
      </c>
    </row>
    <row r="39" spans="1:7">
      <c r="A39" s="21">
        <v>23969</v>
      </c>
      <c r="B39" s="22" t="s">
        <v>304</v>
      </c>
      <c r="C39" s="23">
        <v>1.5</v>
      </c>
      <c r="D39" s="77">
        <v>18.678202295999998</v>
      </c>
      <c r="E39" t="s">
        <v>305</v>
      </c>
      <c r="F39" t="str">
        <f t="shared" si="0"/>
        <v>St.-Bl EVZ 1.5</v>
      </c>
      <c r="G39">
        <v>7.8499999999999993E-3</v>
      </c>
    </row>
    <row r="40" spans="1:7">
      <c r="A40" s="21">
        <v>23971</v>
      </c>
      <c r="B40" s="22" t="s">
        <v>306</v>
      </c>
      <c r="C40" s="23">
        <v>2</v>
      </c>
      <c r="D40" s="77">
        <v>33.380047116</v>
      </c>
      <c r="E40" t="s">
        <v>305</v>
      </c>
      <c r="F40" t="str">
        <f t="shared" si="0"/>
        <v>St.-Bl EVZ 2</v>
      </c>
      <c r="G40">
        <v>7.8499999999999993E-3</v>
      </c>
    </row>
    <row r="41" spans="1:7">
      <c r="A41" s="21">
        <v>23970</v>
      </c>
      <c r="B41" s="22" t="s">
        <v>307</v>
      </c>
      <c r="C41" s="23">
        <v>3</v>
      </c>
      <c r="D41" s="77">
        <v>36.939406295999994</v>
      </c>
      <c r="E41" t="s">
        <v>305</v>
      </c>
      <c r="F41" t="str">
        <f t="shared" si="0"/>
        <v>St.-Bl EVZ 3</v>
      </c>
      <c r="G41">
        <v>7.8499999999999993E-3</v>
      </c>
    </row>
    <row r="42" spans="1:7">
      <c r="A42" s="24">
        <v>23974</v>
      </c>
      <c r="B42" s="25" t="s">
        <v>308</v>
      </c>
      <c r="C42" s="26">
        <v>1.5</v>
      </c>
      <c r="D42" s="78">
        <v>20.031264551999996</v>
      </c>
      <c r="E42" t="s">
        <v>309</v>
      </c>
      <c r="F42" t="str">
        <f t="shared" si="0"/>
        <v>St.-Bl SVZ 1.5</v>
      </c>
      <c r="G42">
        <v>7.8499999999999993E-3</v>
      </c>
    </row>
    <row r="43" spans="1:7">
      <c r="A43" s="24">
        <v>23975</v>
      </c>
      <c r="B43" s="25" t="s">
        <v>310</v>
      </c>
      <c r="C43" s="26">
        <v>2</v>
      </c>
      <c r="D43" s="78">
        <v>23.008959479999998</v>
      </c>
      <c r="E43" t="s">
        <v>309</v>
      </c>
      <c r="F43" t="str">
        <f t="shared" si="0"/>
        <v>St.-Bl SVZ 2</v>
      </c>
      <c r="G43">
        <v>7.8499999999999993E-3</v>
      </c>
    </row>
    <row r="44" spans="1:7">
      <c r="A44" s="24">
        <v>23757</v>
      </c>
      <c r="B44" s="25" t="s">
        <v>311</v>
      </c>
      <c r="C44" s="26">
        <v>3</v>
      </c>
      <c r="D44" s="78">
        <v>41.530925279999991</v>
      </c>
      <c r="E44" t="s">
        <v>309</v>
      </c>
      <c r="F44" t="str">
        <f t="shared" si="0"/>
        <v>St.-Bl SVZ 3</v>
      </c>
      <c r="G44">
        <v>7.8499999999999993E-3</v>
      </c>
    </row>
    <row r="46" spans="1:7" ht="17.600000000000001">
      <c r="A46" s="72" t="s">
        <v>312</v>
      </c>
    </row>
    <row r="48" spans="1:7">
      <c r="B48" s="3">
        <v>1</v>
      </c>
      <c r="C48" s="39">
        <v>3.9390000000000001</v>
      </c>
      <c r="D48" s="3" t="s">
        <v>313</v>
      </c>
    </row>
    <row r="49" spans="1:9">
      <c r="B49" s="3">
        <v>2</v>
      </c>
      <c r="C49" s="39">
        <v>7.8780000000000001</v>
      </c>
      <c r="D49" s="3" t="s">
        <v>313</v>
      </c>
    </row>
    <row r="52" spans="1:9" ht="22.75">
      <c r="A52" s="7" t="s">
        <v>314</v>
      </c>
    </row>
    <row r="53" spans="1:9" ht="17.600000000000001">
      <c r="A53" s="72" t="s">
        <v>315</v>
      </c>
    </row>
    <row r="54" spans="1:9">
      <c r="D54" s="151" t="s">
        <v>187</v>
      </c>
      <c r="E54" s="151"/>
      <c r="F54" s="151"/>
      <c r="G54" s="151"/>
      <c r="H54" s="151"/>
      <c r="I54" s="151"/>
    </row>
    <row r="55" spans="1:9" ht="24.9">
      <c r="A55" s="4" t="s">
        <v>316</v>
      </c>
      <c r="B55" s="5" t="s">
        <v>317</v>
      </c>
      <c r="C55" s="5" t="s">
        <v>318</v>
      </c>
      <c r="D55" s="2">
        <v>1</v>
      </c>
      <c r="E55" s="2">
        <v>1000</v>
      </c>
      <c r="F55" s="2">
        <v>2000</v>
      </c>
      <c r="G55" s="2">
        <v>3000</v>
      </c>
      <c r="H55" s="2">
        <v>4000</v>
      </c>
      <c r="I55" s="2">
        <v>9999</v>
      </c>
    </row>
    <row r="56" spans="1:9" ht="37.299999999999997">
      <c r="A56" s="5" t="s">
        <v>319</v>
      </c>
      <c r="B56" s="79">
        <v>26.478833333333331</v>
      </c>
      <c r="C56" s="79">
        <v>0</v>
      </c>
      <c r="D56" s="2"/>
      <c r="E56" s="2"/>
      <c r="F56" s="2"/>
      <c r="G56" s="2"/>
      <c r="H56" s="2"/>
      <c r="I56" s="2"/>
    </row>
    <row r="57" spans="1:9" ht="24.9">
      <c r="A57" s="2" t="s">
        <v>320</v>
      </c>
      <c r="B57" s="79">
        <v>7.9436500000000008</v>
      </c>
      <c r="C57" s="79">
        <v>1.3239416666666666</v>
      </c>
      <c r="D57" s="6">
        <v>1</v>
      </c>
      <c r="E57" s="6">
        <v>1</v>
      </c>
      <c r="F57" s="6">
        <v>1</v>
      </c>
      <c r="G57" s="6">
        <v>2</v>
      </c>
      <c r="H57" s="6">
        <v>2</v>
      </c>
      <c r="I57" s="6">
        <v>2.2000000000000002</v>
      </c>
    </row>
    <row r="58" spans="1:9" ht="24.9">
      <c r="A58" s="2" t="s">
        <v>321</v>
      </c>
      <c r="B58" s="79">
        <v>18.535183333333332</v>
      </c>
      <c r="C58" s="79">
        <v>1.3239416666666666</v>
      </c>
      <c r="D58" s="6">
        <v>1</v>
      </c>
      <c r="E58" s="6">
        <v>1</v>
      </c>
      <c r="F58" s="6">
        <v>1</v>
      </c>
      <c r="G58" s="6">
        <v>2</v>
      </c>
      <c r="H58" s="6">
        <v>2</v>
      </c>
      <c r="I58" s="6">
        <v>2.2000000000000002</v>
      </c>
    </row>
    <row r="59" spans="1:9" ht="24.9">
      <c r="A59" s="5" t="s">
        <v>322</v>
      </c>
      <c r="B59" s="79">
        <v>26.478833333333331</v>
      </c>
      <c r="C59" s="79">
        <v>1.3239416666666666</v>
      </c>
      <c r="D59" s="6">
        <v>1</v>
      </c>
      <c r="E59" s="6">
        <v>1</v>
      </c>
      <c r="F59" s="6">
        <v>1</v>
      </c>
      <c r="G59" s="6">
        <v>2</v>
      </c>
      <c r="H59" s="6">
        <v>2</v>
      </c>
      <c r="I59" s="6">
        <v>2.2000000000000002</v>
      </c>
    </row>
    <row r="60" spans="1:9" ht="24.9">
      <c r="A60" s="2" t="s">
        <v>323</v>
      </c>
      <c r="B60" s="79">
        <v>13.239416666666665</v>
      </c>
      <c r="C60" s="79">
        <v>0.44131388888888884</v>
      </c>
      <c r="D60" s="1">
        <v>1</v>
      </c>
      <c r="E60" s="1">
        <v>1</v>
      </c>
      <c r="F60" s="1">
        <v>1</v>
      </c>
      <c r="G60" s="1">
        <v>2</v>
      </c>
      <c r="H60" s="1">
        <v>2</v>
      </c>
      <c r="I60" s="1">
        <v>2.2000000000000002</v>
      </c>
    </row>
    <row r="61" spans="1:9" ht="37.299999999999997">
      <c r="A61" s="2" t="s">
        <v>324</v>
      </c>
      <c r="B61" s="79">
        <v>0</v>
      </c>
      <c r="C61" s="79">
        <v>9.2675916666666662</v>
      </c>
      <c r="D61" s="1">
        <v>1</v>
      </c>
      <c r="E61" s="1">
        <v>1</v>
      </c>
      <c r="F61" s="1">
        <v>1</v>
      </c>
      <c r="G61" s="1">
        <v>2</v>
      </c>
      <c r="H61" s="1">
        <v>2</v>
      </c>
      <c r="I61" s="1">
        <v>2.2000000000000002</v>
      </c>
    </row>
    <row r="62" spans="1:9" ht="24.9">
      <c r="A62" s="2" t="s">
        <v>325</v>
      </c>
      <c r="B62" s="79">
        <v>13.239416666666665</v>
      </c>
      <c r="C62" s="79">
        <v>7.9436500000000008</v>
      </c>
      <c r="D62" s="1">
        <v>1</v>
      </c>
      <c r="E62" s="1">
        <v>1</v>
      </c>
      <c r="F62" s="1">
        <v>1</v>
      </c>
      <c r="G62" s="1">
        <v>2</v>
      </c>
      <c r="H62" s="1">
        <v>2</v>
      </c>
      <c r="I62" s="1">
        <v>2.2000000000000002</v>
      </c>
    </row>
    <row r="65" spans="1:7" ht="17.600000000000001">
      <c r="A65" s="72" t="s">
        <v>165</v>
      </c>
    </row>
    <row r="67" spans="1:7">
      <c r="A67" s="3" t="s">
        <v>326</v>
      </c>
      <c r="C67" s="39">
        <v>169.11440000000002</v>
      </c>
    </row>
    <row r="71" spans="1:7">
      <c r="A71" t="s">
        <v>327</v>
      </c>
    </row>
    <row r="72" spans="1:7">
      <c r="A72" s="141" t="s">
        <v>328</v>
      </c>
      <c r="B72" s="141" t="s">
        <v>329</v>
      </c>
      <c r="C72" s="141" t="s">
        <v>112</v>
      </c>
      <c r="D72" s="142" t="s">
        <v>330</v>
      </c>
      <c r="E72" s="142" t="s">
        <v>331</v>
      </c>
      <c r="F72" s="142" t="s">
        <v>332</v>
      </c>
      <c r="G72" s="142" t="s">
        <v>333</v>
      </c>
    </row>
    <row r="73" spans="1:7" ht="14.6">
      <c r="A73" s="143" t="s">
        <v>2659</v>
      </c>
      <c r="B73" s="143"/>
      <c r="C73" s="143"/>
      <c r="D73" s="143"/>
      <c r="E73" s="143"/>
      <c r="F73" s="143"/>
      <c r="G73" s="143" t="s">
        <v>334</v>
      </c>
    </row>
    <row r="74" spans="1:7" ht="14.6">
      <c r="A74" s="143" t="s">
        <v>335</v>
      </c>
      <c r="B74" s="144" t="s">
        <v>336</v>
      </c>
      <c r="C74" s="144" t="s">
        <v>337</v>
      </c>
      <c r="D74" s="144" t="s">
        <v>338</v>
      </c>
      <c r="E74" s="144" t="s">
        <v>339</v>
      </c>
      <c r="F74" s="144" t="s">
        <v>340</v>
      </c>
      <c r="G74" s="144">
        <v>2</v>
      </c>
    </row>
    <row r="75" spans="1:7" ht="14.6">
      <c r="A75" s="144" t="s">
        <v>341</v>
      </c>
      <c r="B75" s="144" t="s">
        <v>342</v>
      </c>
      <c r="C75" s="144" t="s">
        <v>337</v>
      </c>
      <c r="D75" s="144" t="s">
        <v>343</v>
      </c>
      <c r="E75" s="144" t="s">
        <v>344</v>
      </c>
      <c r="F75" s="144">
        <v>0</v>
      </c>
      <c r="G75" s="144">
        <v>2</v>
      </c>
    </row>
    <row r="76" spans="1:7" ht="14.6">
      <c r="A76" s="144" t="s">
        <v>345</v>
      </c>
      <c r="B76" s="144" t="s">
        <v>342</v>
      </c>
      <c r="C76" s="144" t="s">
        <v>337</v>
      </c>
      <c r="D76" s="144" t="s">
        <v>343</v>
      </c>
      <c r="E76" s="144" t="s">
        <v>346</v>
      </c>
      <c r="F76" s="144">
        <v>0</v>
      </c>
      <c r="G76" s="144">
        <v>2</v>
      </c>
    </row>
    <row r="77" spans="1:7" ht="14.6">
      <c r="A77" s="144" t="s">
        <v>347</v>
      </c>
      <c r="B77" s="144" t="s">
        <v>342</v>
      </c>
      <c r="C77" s="144" t="s">
        <v>337</v>
      </c>
      <c r="D77" s="144" t="s">
        <v>343</v>
      </c>
      <c r="E77" s="144" t="s">
        <v>348</v>
      </c>
      <c r="F77" s="144">
        <v>0</v>
      </c>
      <c r="G77" s="144">
        <v>2</v>
      </c>
    </row>
    <row r="78" spans="1:7" ht="14.6">
      <c r="A78" s="143" t="s">
        <v>349</v>
      </c>
      <c r="B78" s="144" t="s">
        <v>350</v>
      </c>
      <c r="C78" s="144" t="s">
        <v>337</v>
      </c>
      <c r="D78" s="144" t="s">
        <v>343</v>
      </c>
      <c r="E78" s="144" t="s">
        <v>351</v>
      </c>
      <c r="F78" s="144">
        <v>0</v>
      </c>
      <c r="G78" s="144">
        <v>2</v>
      </c>
    </row>
    <row r="79" spans="1:7" ht="14.6">
      <c r="A79" s="143" t="s">
        <v>352</v>
      </c>
      <c r="B79" s="144" t="s">
        <v>350</v>
      </c>
      <c r="C79" s="144" t="s">
        <v>337</v>
      </c>
      <c r="D79" s="144" t="s">
        <v>343</v>
      </c>
      <c r="E79" s="144" t="s">
        <v>353</v>
      </c>
      <c r="F79" s="144">
        <v>0</v>
      </c>
      <c r="G79" s="144">
        <v>2</v>
      </c>
    </row>
    <row r="80" spans="1:7" ht="14.6">
      <c r="A80" s="144" t="s">
        <v>354</v>
      </c>
      <c r="B80" s="144" t="s">
        <v>355</v>
      </c>
      <c r="C80" s="144" t="s">
        <v>337</v>
      </c>
      <c r="D80" s="144" t="s">
        <v>356</v>
      </c>
      <c r="E80" s="144" t="s">
        <v>357</v>
      </c>
      <c r="F80" s="144">
        <v>0</v>
      </c>
      <c r="G80" s="144">
        <v>2</v>
      </c>
    </row>
    <row r="81" spans="1:7" ht="14.6">
      <c r="A81" s="144" t="s">
        <v>358</v>
      </c>
      <c r="B81" s="144" t="s">
        <v>355</v>
      </c>
      <c r="C81" s="144" t="s">
        <v>337</v>
      </c>
      <c r="D81" s="144" t="s">
        <v>356</v>
      </c>
      <c r="E81" s="144" t="s">
        <v>359</v>
      </c>
      <c r="F81" s="144">
        <v>0</v>
      </c>
      <c r="G81" s="144">
        <v>2</v>
      </c>
    </row>
    <row r="82" spans="1:7" ht="14.6">
      <c r="A82" s="144" t="s">
        <v>360</v>
      </c>
      <c r="B82" s="144" t="s">
        <v>361</v>
      </c>
      <c r="C82" s="144" t="s">
        <v>362</v>
      </c>
      <c r="D82" s="144" t="s">
        <v>363</v>
      </c>
      <c r="E82" s="144" t="s">
        <v>364</v>
      </c>
      <c r="F82" s="144">
        <v>0</v>
      </c>
      <c r="G82" s="144">
        <v>2</v>
      </c>
    </row>
    <row r="83" spans="1:7" ht="14.6">
      <c r="A83" s="143" t="s">
        <v>365</v>
      </c>
      <c r="B83" s="144" t="s">
        <v>350</v>
      </c>
      <c r="C83" s="144" t="s">
        <v>337</v>
      </c>
      <c r="D83" s="144" t="s">
        <v>343</v>
      </c>
      <c r="E83" s="144" t="s">
        <v>366</v>
      </c>
      <c r="F83" s="144">
        <v>0</v>
      </c>
      <c r="G83" s="144">
        <v>2</v>
      </c>
    </row>
    <row r="84" spans="1:7" ht="14.6">
      <c r="A84" s="143" t="s">
        <v>367</v>
      </c>
      <c r="B84" s="144" t="s">
        <v>350</v>
      </c>
      <c r="C84" s="144" t="s">
        <v>337</v>
      </c>
      <c r="D84" s="144" t="s">
        <v>343</v>
      </c>
      <c r="E84" s="144" t="s">
        <v>368</v>
      </c>
      <c r="F84" s="144">
        <v>0</v>
      </c>
      <c r="G84" s="144">
        <v>2</v>
      </c>
    </row>
    <row r="85" spans="1:7" ht="14.6">
      <c r="A85" s="143" t="s">
        <v>369</v>
      </c>
      <c r="B85" s="144" t="s">
        <v>350</v>
      </c>
      <c r="C85" s="144" t="s">
        <v>337</v>
      </c>
      <c r="D85" s="144" t="s">
        <v>343</v>
      </c>
      <c r="E85" s="144" t="s">
        <v>370</v>
      </c>
      <c r="F85" s="144">
        <v>0</v>
      </c>
      <c r="G85" s="144">
        <v>2</v>
      </c>
    </row>
    <row r="86" spans="1:7" ht="14.6">
      <c r="A86" s="143" t="s">
        <v>371</v>
      </c>
      <c r="B86" s="144" t="s">
        <v>350</v>
      </c>
      <c r="C86" s="144" t="s">
        <v>337</v>
      </c>
      <c r="D86" s="144" t="s">
        <v>343</v>
      </c>
      <c r="E86" s="144" t="s">
        <v>372</v>
      </c>
      <c r="F86" s="144">
        <v>0</v>
      </c>
      <c r="G86" s="144">
        <v>2</v>
      </c>
    </row>
    <row r="87" spans="1:7" ht="14.6">
      <c r="A87" s="143" t="s">
        <v>373</v>
      </c>
      <c r="B87" s="144" t="s">
        <v>350</v>
      </c>
      <c r="C87" s="144" t="s">
        <v>337</v>
      </c>
      <c r="D87" s="144" t="s">
        <v>343</v>
      </c>
      <c r="E87" s="144" t="s">
        <v>374</v>
      </c>
      <c r="F87" s="144">
        <v>0</v>
      </c>
      <c r="G87" s="144">
        <v>2</v>
      </c>
    </row>
    <row r="88" spans="1:7" ht="14.6">
      <c r="A88" s="144" t="s">
        <v>375</v>
      </c>
      <c r="B88" s="144" t="s">
        <v>336</v>
      </c>
      <c r="C88" s="144" t="s">
        <v>337</v>
      </c>
      <c r="D88" s="144" t="s">
        <v>338</v>
      </c>
      <c r="E88" s="144" t="s">
        <v>376</v>
      </c>
      <c r="F88" s="144">
        <v>0</v>
      </c>
      <c r="G88" s="144">
        <v>2</v>
      </c>
    </row>
    <row r="89" spans="1:7" ht="14.6">
      <c r="A89" s="144" t="s">
        <v>377</v>
      </c>
      <c r="B89" s="144" t="s">
        <v>336</v>
      </c>
      <c r="C89" s="144" t="s">
        <v>337</v>
      </c>
      <c r="D89" s="144" t="s">
        <v>338</v>
      </c>
      <c r="E89" s="144" t="s">
        <v>378</v>
      </c>
      <c r="F89" s="144" t="s">
        <v>379</v>
      </c>
      <c r="G89" s="144">
        <v>2</v>
      </c>
    </row>
    <row r="90" spans="1:7" ht="14.6">
      <c r="A90" s="144" t="s">
        <v>380</v>
      </c>
      <c r="B90" s="144" t="s">
        <v>336</v>
      </c>
      <c r="C90" s="144" t="s">
        <v>337</v>
      </c>
      <c r="D90" s="144" t="s">
        <v>338</v>
      </c>
      <c r="E90" s="144" t="s">
        <v>381</v>
      </c>
      <c r="F90" s="144" t="s">
        <v>382</v>
      </c>
      <c r="G90" s="144">
        <v>2</v>
      </c>
    </row>
    <row r="91" spans="1:7" ht="14.6">
      <c r="A91" s="144" t="s">
        <v>383</v>
      </c>
      <c r="B91" s="144" t="s">
        <v>336</v>
      </c>
      <c r="C91" s="144" t="s">
        <v>337</v>
      </c>
      <c r="D91" s="144" t="s">
        <v>338</v>
      </c>
      <c r="E91" s="144" t="s">
        <v>384</v>
      </c>
      <c r="F91" s="144" t="s">
        <v>385</v>
      </c>
      <c r="G91" s="144">
        <v>2</v>
      </c>
    </row>
    <row r="92" spans="1:7" ht="14.6">
      <c r="A92" s="144" t="s">
        <v>386</v>
      </c>
      <c r="B92" s="144" t="s">
        <v>336</v>
      </c>
      <c r="C92" s="144" t="s">
        <v>337</v>
      </c>
      <c r="D92" s="144" t="s">
        <v>338</v>
      </c>
      <c r="E92" s="144" t="s">
        <v>387</v>
      </c>
      <c r="F92" s="144" t="s">
        <v>388</v>
      </c>
      <c r="G92" s="144">
        <v>2</v>
      </c>
    </row>
    <row r="93" spans="1:7" ht="14.6">
      <c r="A93" s="144" t="s">
        <v>389</v>
      </c>
      <c r="B93" s="144" t="s">
        <v>336</v>
      </c>
      <c r="C93" s="144" t="s">
        <v>337</v>
      </c>
      <c r="D93" s="144" t="s">
        <v>338</v>
      </c>
      <c r="E93" s="144" t="s">
        <v>390</v>
      </c>
      <c r="F93" s="144" t="s">
        <v>388</v>
      </c>
      <c r="G93" s="144">
        <v>2</v>
      </c>
    </row>
    <row r="94" spans="1:7" ht="14.6">
      <c r="A94" s="144" t="s">
        <v>391</v>
      </c>
      <c r="B94" s="144" t="s">
        <v>342</v>
      </c>
      <c r="C94" s="144" t="s">
        <v>337</v>
      </c>
      <c r="D94" s="144" t="s">
        <v>343</v>
      </c>
      <c r="E94" s="144" t="s">
        <v>392</v>
      </c>
      <c r="F94" s="144">
        <v>0</v>
      </c>
      <c r="G94" s="144">
        <v>2</v>
      </c>
    </row>
    <row r="95" spans="1:7" ht="14.6">
      <c r="A95" s="144" t="s">
        <v>393</v>
      </c>
      <c r="B95" s="144" t="s">
        <v>342</v>
      </c>
      <c r="C95" s="144" t="s">
        <v>337</v>
      </c>
      <c r="D95" s="144" t="s">
        <v>343</v>
      </c>
      <c r="E95" s="144" t="s">
        <v>394</v>
      </c>
      <c r="F95" s="144">
        <v>0</v>
      </c>
      <c r="G95" s="144">
        <v>2</v>
      </c>
    </row>
    <row r="96" spans="1:7" ht="14.6">
      <c r="A96" s="144" t="s">
        <v>395</v>
      </c>
      <c r="B96" s="144" t="s">
        <v>336</v>
      </c>
      <c r="C96" s="144" t="s">
        <v>337</v>
      </c>
      <c r="D96" s="144" t="s">
        <v>338</v>
      </c>
      <c r="E96" s="144" t="s">
        <v>396</v>
      </c>
      <c r="F96" s="144" t="s">
        <v>397</v>
      </c>
      <c r="G96" s="144">
        <v>2</v>
      </c>
    </row>
    <row r="97" spans="1:7" ht="14.6">
      <c r="A97" s="143" t="s">
        <v>398</v>
      </c>
      <c r="B97" s="144" t="s">
        <v>350</v>
      </c>
      <c r="C97" s="144" t="s">
        <v>337</v>
      </c>
      <c r="D97" s="144" t="s">
        <v>343</v>
      </c>
      <c r="E97" s="144" t="s">
        <v>399</v>
      </c>
      <c r="F97" s="144">
        <v>0</v>
      </c>
      <c r="G97" s="144">
        <v>2</v>
      </c>
    </row>
    <row r="98" spans="1:7" ht="14.6">
      <c r="A98" s="143" t="s">
        <v>400</v>
      </c>
      <c r="B98" s="144" t="s">
        <v>350</v>
      </c>
      <c r="C98" s="144" t="s">
        <v>337</v>
      </c>
      <c r="D98" s="144" t="s">
        <v>343</v>
      </c>
      <c r="E98" s="144" t="s">
        <v>401</v>
      </c>
      <c r="F98" s="144">
        <v>0</v>
      </c>
      <c r="G98" s="144">
        <v>2</v>
      </c>
    </row>
    <row r="99" spans="1:7" ht="14.6">
      <c r="A99" s="143" t="s">
        <v>402</v>
      </c>
      <c r="B99" s="144" t="s">
        <v>350</v>
      </c>
      <c r="C99" s="144" t="s">
        <v>337</v>
      </c>
      <c r="D99" s="144" t="s">
        <v>343</v>
      </c>
      <c r="E99" s="144" t="s">
        <v>403</v>
      </c>
      <c r="F99" s="144">
        <v>0</v>
      </c>
      <c r="G99" s="144">
        <v>2</v>
      </c>
    </row>
    <row r="100" spans="1:7" ht="14.6">
      <c r="A100" s="144" t="s">
        <v>404</v>
      </c>
      <c r="B100" s="144" t="s">
        <v>342</v>
      </c>
      <c r="C100" s="144" t="s">
        <v>337</v>
      </c>
      <c r="D100" s="144" t="s">
        <v>343</v>
      </c>
      <c r="E100" s="144" t="s">
        <v>405</v>
      </c>
      <c r="F100" s="144">
        <v>0</v>
      </c>
      <c r="G100" s="144">
        <v>2</v>
      </c>
    </row>
    <row r="101" spans="1:7" ht="14.6">
      <c r="A101" s="144" t="s">
        <v>406</v>
      </c>
      <c r="B101" s="144" t="s">
        <v>342</v>
      </c>
      <c r="C101" s="144" t="s">
        <v>337</v>
      </c>
      <c r="D101" s="144" t="s">
        <v>343</v>
      </c>
      <c r="E101" s="144" t="s">
        <v>407</v>
      </c>
      <c r="F101" s="144">
        <v>0</v>
      </c>
      <c r="G101" s="144">
        <v>2</v>
      </c>
    </row>
    <row r="102" spans="1:7" ht="14.6">
      <c r="A102" s="143" t="s">
        <v>408</v>
      </c>
      <c r="B102" s="144" t="s">
        <v>409</v>
      </c>
      <c r="C102" s="144" t="s">
        <v>337</v>
      </c>
      <c r="D102" s="144" t="s">
        <v>356</v>
      </c>
      <c r="E102" s="144" t="s">
        <v>410</v>
      </c>
      <c r="F102" s="144">
        <v>0</v>
      </c>
      <c r="G102" s="144">
        <v>2</v>
      </c>
    </row>
    <row r="103" spans="1:7" ht="14.6">
      <c r="A103" s="143" t="s">
        <v>411</v>
      </c>
      <c r="B103" s="144" t="s">
        <v>409</v>
      </c>
      <c r="C103" s="144" t="s">
        <v>337</v>
      </c>
      <c r="D103" s="144" t="s">
        <v>356</v>
      </c>
      <c r="E103" s="144" t="s">
        <v>412</v>
      </c>
      <c r="F103" s="144">
        <v>0</v>
      </c>
      <c r="G103" s="144">
        <v>2</v>
      </c>
    </row>
    <row r="104" spans="1:7" ht="14.6">
      <c r="A104" s="143" t="s">
        <v>413</v>
      </c>
      <c r="B104" s="144" t="s">
        <v>350</v>
      </c>
      <c r="C104" s="144" t="s">
        <v>337</v>
      </c>
      <c r="D104" s="144" t="s">
        <v>343</v>
      </c>
      <c r="E104" s="144" t="s">
        <v>414</v>
      </c>
      <c r="F104" s="144">
        <v>0</v>
      </c>
      <c r="G104" s="144">
        <v>2</v>
      </c>
    </row>
    <row r="105" spans="1:7" ht="14.6">
      <c r="A105" s="143" t="s">
        <v>415</v>
      </c>
      <c r="B105" s="144" t="s">
        <v>350</v>
      </c>
      <c r="C105" s="144" t="s">
        <v>337</v>
      </c>
      <c r="D105" s="144" t="s">
        <v>343</v>
      </c>
      <c r="E105" s="144" t="s">
        <v>416</v>
      </c>
      <c r="F105" s="144">
        <v>0</v>
      </c>
      <c r="G105" s="144">
        <v>2</v>
      </c>
    </row>
    <row r="106" spans="1:7" ht="14.6">
      <c r="A106" s="143" t="s">
        <v>417</v>
      </c>
      <c r="B106" s="144" t="s">
        <v>350</v>
      </c>
      <c r="C106" s="144" t="s">
        <v>337</v>
      </c>
      <c r="D106" s="144" t="s">
        <v>343</v>
      </c>
      <c r="E106" s="144" t="s">
        <v>396</v>
      </c>
      <c r="F106" s="144">
        <v>0</v>
      </c>
      <c r="G106" s="144">
        <v>2</v>
      </c>
    </row>
    <row r="107" spans="1:7" ht="14.6">
      <c r="A107" s="143" t="s">
        <v>418</v>
      </c>
      <c r="B107" s="144" t="s">
        <v>350</v>
      </c>
      <c r="C107" s="144" t="s">
        <v>337</v>
      </c>
      <c r="D107" s="144" t="s">
        <v>343</v>
      </c>
      <c r="E107" s="144" t="s">
        <v>419</v>
      </c>
      <c r="F107" s="144">
        <v>0</v>
      </c>
      <c r="G107" s="144">
        <v>2</v>
      </c>
    </row>
    <row r="108" spans="1:7" ht="14.6">
      <c r="A108" s="144" t="s">
        <v>420</v>
      </c>
      <c r="B108" s="144" t="s">
        <v>355</v>
      </c>
      <c r="C108" s="144" t="s">
        <v>337</v>
      </c>
      <c r="D108" s="144" t="s">
        <v>356</v>
      </c>
      <c r="E108" s="144" t="s">
        <v>421</v>
      </c>
      <c r="F108" s="144">
        <v>0</v>
      </c>
      <c r="G108" s="144">
        <v>2</v>
      </c>
    </row>
    <row r="109" spans="1:7" ht="14.6">
      <c r="A109" s="144" t="s">
        <v>422</v>
      </c>
      <c r="B109" s="144" t="s">
        <v>355</v>
      </c>
      <c r="C109" s="144" t="s">
        <v>337</v>
      </c>
      <c r="D109" s="144" t="s">
        <v>356</v>
      </c>
      <c r="E109" s="144" t="s">
        <v>407</v>
      </c>
      <c r="F109" s="144">
        <v>0</v>
      </c>
      <c r="G109" s="144">
        <v>2</v>
      </c>
    </row>
    <row r="110" spans="1:7" ht="14.6">
      <c r="A110" s="144" t="s">
        <v>423</v>
      </c>
      <c r="B110" s="144" t="s">
        <v>355</v>
      </c>
      <c r="C110" s="144" t="s">
        <v>337</v>
      </c>
      <c r="D110" s="144" t="s">
        <v>356</v>
      </c>
      <c r="E110" s="144" t="s">
        <v>424</v>
      </c>
      <c r="F110" s="144">
        <v>0</v>
      </c>
      <c r="G110" s="144">
        <v>2</v>
      </c>
    </row>
    <row r="111" spans="1:7" ht="14.6">
      <c r="A111" s="144" t="s">
        <v>425</v>
      </c>
      <c r="B111" s="144" t="s">
        <v>355</v>
      </c>
      <c r="C111" s="144" t="s">
        <v>337</v>
      </c>
      <c r="D111" s="144" t="s">
        <v>356</v>
      </c>
      <c r="E111" s="144" t="s">
        <v>426</v>
      </c>
      <c r="F111" s="144">
        <v>0</v>
      </c>
      <c r="G111" s="144">
        <v>2</v>
      </c>
    </row>
    <row r="112" spans="1:7" ht="14.6">
      <c r="A112" s="144" t="s">
        <v>427</v>
      </c>
      <c r="B112" s="144" t="s">
        <v>355</v>
      </c>
      <c r="C112" s="144" t="s">
        <v>337</v>
      </c>
      <c r="D112" s="144" t="s">
        <v>356</v>
      </c>
      <c r="E112" s="144" t="s">
        <v>428</v>
      </c>
      <c r="F112" s="144">
        <v>0</v>
      </c>
      <c r="G112" s="144">
        <v>2</v>
      </c>
    </row>
    <row r="113" spans="1:7" ht="14.6">
      <c r="A113" s="144" t="s">
        <v>429</v>
      </c>
      <c r="B113" s="144" t="s">
        <v>361</v>
      </c>
      <c r="C113" s="144" t="s">
        <v>362</v>
      </c>
      <c r="D113" s="144" t="s">
        <v>363</v>
      </c>
      <c r="E113" s="144" t="s">
        <v>430</v>
      </c>
      <c r="F113" s="144">
        <v>0</v>
      </c>
      <c r="G113" s="144">
        <v>2</v>
      </c>
    </row>
    <row r="114" spans="1:7" ht="14.6">
      <c r="A114" s="144" t="s">
        <v>431</v>
      </c>
      <c r="B114" s="144" t="s">
        <v>361</v>
      </c>
      <c r="C114" s="144" t="s">
        <v>362</v>
      </c>
      <c r="D114" s="144" t="s">
        <v>363</v>
      </c>
      <c r="E114" s="144" t="s">
        <v>432</v>
      </c>
      <c r="F114" s="144">
        <v>0</v>
      </c>
      <c r="G114" s="144">
        <v>2</v>
      </c>
    </row>
    <row r="115" spans="1:7" ht="14.6">
      <c r="A115" s="143" t="s">
        <v>433</v>
      </c>
      <c r="B115" s="144" t="s">
        <v>336</v>
      </c>
      <c r="C115" s="144" t="s">
        <v>337</v>
      </c>
      <c r="D115" s="144" t="s">
        <v>338</v>
      </c>
      <c r="E115" s="144" t="s">
        <v>388</v>
      </c>
      <c r="F115" s="144" t="s">
        <v>434</v>
      </c>
      <c r="G115" s="144">
        <v>2</v>
      </c>
    </row>
    <row r="116" spans="1:7" ht="14.6">
      <c r="A116" s="143" t="s">
        <v>435</v>
      </c>
      <c r="B116" s="144" t="s">
        <v>350</v>
      </c>
      <c r="C116" s="144" t="s">
        <v>337</v>
      </c>
      <c r="D116" s="144" t="s">
        <v>343</v>
      </c>
      <c r="E116" s="144" t="s">
        <v>436</v>
      </c>
      <c r="F116" s="144">
        <v>0</v>
      </c>
      <c r="G116" s="144">
        <v>2</v>
      </c>
    </row>
    <row r="117" spans="1:7" ht="14.6">
      <c r="A117" s="143" t="s">
        <v>437</v>
      </c>
      <c r="B117" s="144" t="s">
        <v>350</v>
      </c>
      <c r="C117" s="144" t="s">
        <v>337</v>
      </c>
      <c r="D117" s="144" t="s">
        <v>343</v>
      </c>
      <c r="E117" s="144" t="s">
        <v>438</v>
      </c>
      <c r="F117" s="144">
        <v>0</v>
      </c>
      <c r="G117" s="144">
        <v>2</v>
      </c>
    </row>
    <row r="118" spans="1:7" ht="14.6">
      <c r="A118" s="143" t="s">
        <v>439</v>
      </c>
      <c r="B118" s="144" t="s">
        <v>350</v>
      </c>
      <c r="C118" s="144" t="s">
        <v>337</v>
      </c>
      <c r="D118" s="144" t="s">
        <v>343</v>
      </c>
      <c r="E118" s="144" t="s">
        <v>440</v>
      </c>
      <c r="F118" s="144">
        <v>0</v>
      </c>
      <c r="G118" s="144">
        <v>2</v>
      </c>
    </row>
    <row r="119" spans="1:7" ht="14.6">
      <c r="A119" s="143" t="s">
        <v>441</v>
      </c>
      <c r="B119" s="144" t="s">
        <v>336</v>
      </c>
      <c r="C119" s="144" t="s">
        <v>337</v>
      </c>
      <c r="D119" s="144" t="s">
        <v>338</v>
      </c>
      <c r="E119" s="144" t="s">
        <v>442</v>
      </c>
      <c r="F119" s="144" t="s">
        <v>443</v>
      </c>
      <c r="G119" s="144">
        <v>2</v>
      </c>
    </row>
    <row r="120" spans="1:7" ht="14.6">
      <c r="A120" s="144" t="s">
        <v>444</v>
      </c>
      <c r="B120" s="144" t="s">
        <v>336</v>
      </c>
      <c r="C120" s="144" t="s">
        <v>337</v>
      </c>
      <c r="D120" s="144" t="s">
        <v>338</v>
      </c>
      <c r="E120" s="144" t="s">
        <v>445</v>
      </c>
      <c r="F120" s="144">
        <v>0</v>
      </c>
      <c r="G120" s="144">
        <v>2</v>
      </c>
    </row>
    <row r="121" spans="1:7" ht="14.6">
      <c r="A121" s="143" t="s">
        <v>446</v>
      </c>
      <c r="B121" s="144" t="s">
        <v>409</v>
      </c>
      <c r="C121" s="144" t="s">
        <v>337</v>
      </c>
      <c r="D121" s="144" t="s">
        <v>356</v>
      </c>
      <c r="E121" s="144" t="s">
        <v>447</v>
      </c>
      <c r="F121" s="144">
        <v>0</v>
      </c>
      <c r="G121" s="144">
        <v>2</v>
      </c>
    </row>
    <row r="122" spans="1:7" ht="14.6">
      <c r="A122" s="143" t="s">
        <v>448</v>
      </c>
      <c r="B122" s="144" t="s">
        <v>409</v>
      </c>
      <c r="C122" s="144" t="s">
        <v>337</v>
      </c>
      <c r="D122" s="144" t="s">
        <v>356</v>
      </c>
      <c r="E122" s="144" t="s">
        <v>449</v>
      </c>
      <c r="F122" s="144">
        <v>0</v>
      </c>
      <c r="G122" s="144">
        <v>2</v>
      </c>
    </row>
    <row r="123" spans="1:7" ht="14.6">
      <c r="A123" s="143" t="s">
        <v>450</v>
      </c>
      <c r="B123" s="144" t="s">
        <v>409</v>
      </c>
      <c r="C123" s="144" t="s">
        <v>337</v>
      </c>
      <c r="D123" s="144" t="s">
        <v>356</v>
      </c>
      <c r="E123" s="144" t="s">
        <v>451</v>
      </c>
      <c r="F123" s="144">
        <v>0</v>
      </c>
      <c r="G123" s="144">
        <v>2</v>
      </c>
    </row>
    <row r="124" spans="1:7" ht="14.6">
      <c r="A124" s="143" t="s">
        <v>452</v>
      </c>
      <c r="B124" s="144" t="s">
        <v>350</v>
      </c>
      <c r="C124" s="144" t="s">
        <v>337</v>
      </c>
      <c r="D124" s="144" t="s">
        <v>343</v>
      </c>
      <c r="E124" s="144" t="s">
        <v>453</v>
      </c>
      <c r="F124" s="144">
        <v>0</v>
      </c>
      <c r="G124" s="144">
        <v>2</v>
      </c>
    </row>
    <row r="125" spans="1:7" ht="14.6">
      <c r="A125" s="143" t="s">
        <v>454</v>
      </c>
      <c r="B125" s="144" t="s">
        <v>409</v>
      </c>
      <c r="C125" s="144" t="s">
        <v>337</v>
      </c>
      <c r="D125" s="144" t="s">
        <v>356</v>
      </c>
      <c r="E125" s="144" t="s">
        <v>455</v>
      </c>
      <c r="F125" s="144">
        <v>0</v>
      </c>
      <c r="G125" s="144">
        <v>2</v>
      </c>
    </row>
    <row r="126" spans="1:7" ht="14.6">
      <c r="A126" s="143" t="s">
        <v>456</v>
      </c>
      <c r="B126" s="144" t="s">
        <v>409</v>
      </c>
      <c r="C126" s="144" t="s">
        <v>337</v>
      </c>
      <c r="D126" s="144" t="s">
        <v>356</v>
      </c>
      <c r="E126" s="144" t="s">
        <v>457</v>
      </c>
      <c r="F126" s="144">
        <v>0</v>
      </c>
      <c r="G126" s="144">
        <v>2</v>
      </c>
    </row>
    <row r="127" spans="1:7" ht="14.6">
      <c r="A127" s="144" t="s">
        <v>458</v>
      </c>
      <c r="B127" s="144" t="s">
        <v>342</v>
      </c>
      <c r="C127" s="144" t="s">
        <v>337</v>
      </c>
      <c r="D127" s="144" t="s">
        <v>343</v>
      </c>
      <c r="E127" s="144" t="s">
        <v>459</v>
      </c>
      <c r="F127" s="144">
        <v>0</v>
      </c>
      <c r="G127" s="144">
        <v>2</v>
      </c>
    </row>
    <row r="128" spans="1:7" ht="14.6">
      <c r="A128" s="143" t="s">
        <v>460</v>
      </c>
      <c r="B128" s="144" t="s">
        <v>336</v>
      </c>
      <c r="C128" s="144" t="s">
        <v>337</v>
      </c>
      <c r="D128" s="144" t="s">
        <v>338</v>
      </c>
      <c r="E128" s="144" t="s">
        <v>461</v>
      </c>
      <c r="F128" s="144">
        <v>0</v>
      </c>
      <c r="G128" s="144">
        <v>2</v>
      </c>
    </row>
    <row r="129" spans="1:7" ht="14.6">
      <c r="A129" s="143" t="s">
        <v>462</v>
      </c>
      <c r="B129" s="144" t="s">
        <v>336</v>
      </c>
      <c r="C129" s="144" t="s">
        <v>337</v>
      </c>
      <c r="D129" s="144" t="s">
        <v>338</v>
      </c>
      <c r="E129" s="144" t="s">
        <v>463</v>
      </c>
      <c r="F129" s="144" t="s">
        <v>464</v>
      </c>
      <c r="G129" s="144">
        <v>2</v>
      </c>
    </row>
    <row r="130" spans="1:7" ht="14.6">
      <c r="A130" s="143" t="s">
        <v>465</v>
      </c>
      <c r="B130" s="144" t="s">
        <v>336</v>
      </c>
      <c r="C130" s="144" t="s">
        <v>337</v>
      </c>
      <c r="D130" s="144" t="s">
        <v>338</v>
      </c>
      <c r="E130" s="144" t="s">
        <v>466</v>
      </c>
      <c r="F130" s="144" t="s">
        <v>467</v>
      </c>
      <c r="G130" s="144">
        <v>2</v>
      </c>
    </row>
    <row r="131" spans="1:7" ht="14.6">
      <c r="A131" s="143" t="s">
        <v>468</v>
      </c>
      <c r="B131" s="144" t="s">
        <v>409</v>
      </c>
      <c r="C131" s="144" t="s">
        <v>337</v>
      </c>
      <c r="D131" s="144" t="s">
        <v>356</v>
      </c>
      <c r="E131" s="144" t="s">
        <v>469</v>
      </c>
      <c r="F131" s="144">
        <v>0</v>
      </c>
      <c r="G131" s="144">
        <v>2</v>
      </c>
    </row>
    <row r="132" spans="1:7" ht="14.6">
      <c r="A132" s="143" t="s">
        <v>470</v>
      </c>
      <c r="B132" s="144" t="s">
        <v>409</v>
      </c>
      <c r="C132" s="144" t="s">
        <v>337</v>
      </c>
      <c r="D132" s="144" t="s">
        <v>356</v>
      </c>
      <c r="E132" s="144" t="s">
        <v>471</v>
      </c>
      <c r="F132" s="144">
        <v>0</v>
      </c>
      <c r="G132" s="144">
        <v>2</v>
      </c>
    </row>
    <row r="133" spans="1:7" ht="14.6">
      <c r="A133" s="143" t="s">
        <v>472</v>
      </c>
      <c r="B133" s="144" t="s">
        <v>336</v>
      </c>
      <c r="C133" s="144" t="s">
        <v>337</v>
      </c>
      <c r="D133" s="144" t="s">
        <v>338</v>
      </c>
      <c r="E133" s="144" t="s">
        <v>378</v>
      </c>
      <c r="F133" s="144" t="s">
        <v>379</v>
      </c>
      <c r="G133" s="144">
        <v>2</v>
      </c>
    </row>
    <row r="134" spans="1:7" ht="14.6">
      <c r="A134" s="144" t="s">
        <v>473</v>
      </c>
      <c r="B134" s="144" t="s">
        <v>355</v>
      </c>
      <c r="C134" s="144" t="s">
        <v>337</v>
      </c>
      <c r="D134" s="144" t="s">
        <v>356</v>
      </c>
      <c r="E134" s="144" t="s">
        <v>474</v>
      </c>
      <c r="F134" s="144">
        <v>0</v>
      </c>
      <c r="G134" s="144">
        <v>2</v>
      </c>
    </row>
    <row r="135" spans="1:7" ht="14.6">
      <c r="A135" s="143" t="s">
        <v>475</v>
      </c>
      <c r="B135" s="144" t="s">
        <v>336</v>
      </c>
      <c r="C135" s="144" t="s">
        <v>337</v>
      </c>
      <c r="D135" s="144" t="s">
        <v>338</v>
      </c>
      <c r="E135" s="144" t="s">
        <v>476</v>
      </c>
      <c r="F135" s="144" t="s">
        <v>477</v>
      </c>
      <c r="G135" s="144">
        <v>2</v>
      </c>
    </row>
    <row r="136" spans="1:7" ht="14.6">
      <c r="A136" s="143" t="s">
        <v>478</v>
      </c>
      <c r="B136" s="144" t="s">
        <v>336</v>
      </c>
      <c r="C136" s="144" t="s">
        <v>337</v>
      </c>
      <c r="D136" s="144" t="s">
        <v>338</v>
      </c>
      <c r="E136" s="144" t="s">
        <v>388</v>
      </c>
      <c r="F136" s="144" t="s">
        <v>479</v>
      </c>
      <c r="G136" s="144">
        <v>2</v>
      </c>
    </row>
    <row r="137" spans="1:7" ht="14.6">
      <c r="A137" s="144" t="s">
        <v>480</v>
      </c>
      <c r="B137" s="144" t="s">
        <v>361</v>
      </c>
      <c r="C137" s="144" t="s">
        <v>362</v>
      </c>
      <c r="D137" s="144" t="s">
        <v>363</v>
      </c>
      <c r="E137" s="144" t="s">
        <v>481</v>
      </c>
      <c r="F137" s="144">
        <v>0</v>
      </c>
      <c r="G137" s="144">
        <v>2</v>
      </c>
    </row>
    <row r="138" spans="1:7" ht="14.6">
      <c r="A138" s="144" t="s">
        <v>482</v>
      </c>
      <c r="B138" s="144" t="s">
        <v>361</v>
      </c>
      <c r="C138" s="144" t="s">
        <v>362</v>
      </c>
      <c r="D138" s="144" t="s">
        <v>363</v>
      </c>
      <c r="E138" s="144" t="s">
        <v>483</v>
      </c>
      <c r="F138" s="144">
        <v>0</v>
      </c>
      <c r="G138" s="144">
        <v>2</v>
      </c>
    </row>
    <row r="139" spans="1:7" ht="14.6">
      <c r="A139" s="144" t="s">
        <v>484</v>
      </c>
      <c r="B139" s="144" t="s">
        <v>336</v>
      </c>
      <c r="C139" s="144" t="s">
        <v>337</v>
      </c>
      <c r="D139" s="144" t="s">
        <v>338</v>
      </c>
      <c r="E139" s="144" t="s">
        <v>485</v>
      </c>
      <c r="F139" s="144" t="s">
        <v>486</v>
      </c>
      <c r="G139" s="144">
        <v>2</v>
      </c>
    </row>
    <row r="140" spans="1:7" ht="14.6">
      <c r="A140" s="143" t="s">
        <v>487</v>
      </c>
      <c r="B140" s="144" t="s">
        <v>409</v>
      </c>
      <c r="C140" s="144" t="s">
        <v>337</v>
      </c>
      <c r="D140" s="144" t="s">
        <v>356</v>
      </c>
      <c r="E140" s="144" t="s">
        <v>488</v>
      </c>
      <c r="F140" s="144">
        <v>0</v>
      </c>
      <c r="G140" s="144">
        <v>2</v>
      </c>
    </row>
    <row r="141" spans="1:7" ht="14.6">
      <c r="A141" s="143" t="s">
        <v>489</v>
      </c>
      <c r="B141" s="144" t="s">
        <v>409</v>
      </c>
      <c r="C141" s="144" t="s">
        <v>337</v>
      </c>
      <c r="D141" s="144" t="s">
        <v>356</v>
      </c>
      <c r="E141" s="144" t="s">
        <v>490</v>
      </c>
      <c r="F141" s="144">
        <v>0</v>
      </c>
      <c r="G141" s="144">
        <v>2</v>
      </c>
    </row>
    <row r="142" spans="1:7" ht="14.6">
      <c r="A142" s="144" t="s">
        <v>491</v>
      </c>
      <c r="B142" s="144" t="s">
        <v>361</v>
      </c>
      <c r="C142" s="144" t="s">
        <v>362</v>
      </c>
      <c r="D142" s="144" t="s">
        <v>363</v>
      </c>
      <c r="E142" s="144" t="s">
        <v>492</v>
      </c>
      <c r="F142" s="144">
        <v>0</v>
      </c>
      <c r="G142" s="144">
        <v>2</v>
      </c>
    </row>
    <row r="143" spans="1:7" ht="14.6">
      <c r="A143" s="143" t="s">
        <v>493</v>
      </c>
      <c r="B143" s="144" t="s">
        <v>336</v>
      </c>
      <c r="C143" s="144" t="s">
        <v>337</v>
      </c>
      <c r="D143" s="144" t="s">
        <v>338</v>
      </c>
      <c r="E143" s="144" t="s">
        <v>494</v>
      </c>
      <c r="F143" s="144">
        <v>0</v>
      </c>
      <c r="G143" s="144">
        <v>2</v>
      </c>
    </row>
    <row r="144" spans="1:7" ht="14.6">
      <c r="A144" s="143" t="s">
        <v>495</v>
      </c>
      <c r="B144" s="144" t="s">
        <v>336</v>
      </c>
      <c r="C144" s="144" t="s">
        <v>337</v>
      </c>
      <c r="D144" s="144" t="s">
        <v>338</v>
      </c>
      <c r="E144" s="144" t="s">
        <v>496</v>
      </c>
      <c r="F144" s="144">
        <v>0</v>
      </c>
      <c r="G144" s="144">
        <v>2</v>
      </c>
    </row>
    <row r="145" spans="1:7" ht="14.6">
      <c r="A145" s="143" t="s">
        <v>497</v>
      </c>
      <c r="B145" s="144" t="s">
        <v>336</v>
      </c>
      <c r="C145" s="144" t="s">
        <v>337</v>
      </c>
      <c r="D145" s="144" t="s">
        <v>338</v>
      </c>
      <c r="E145" s="144" t="s">
        <v>498</v>
      </c>
      <c r="F145" s="144">
        <v>0</v>
      </c>
      <c r="G145" s="144">
        <v>2</v>
      </c>
    </row>
    <row r="146" spans="1:7" ht="14.6">
      <c r="A146" s="144" t="s">
        <v>499</v>
      </c>
      <c r="B146" s="144" t="s">
        <v>361</v>
      </c>
      <c r="C146" s="144" t="s">
        <v>362</v>
      </c>
      <c r="D146" s="144" t="s">
        <v>363</v>
      </c>
      <c r="E146" s="144" t="s">
        <v>500</v>
      </c>
      <c r="F146" s="144">
        <v>0</v>
      </c>
      <c r="G146" s="144">
        <v>2</v>
      </c>
    </row>
    <row r="147" spans="1:7" ht="14.6">
      <c r="A147" s="144" t="s">
        <v>501</v>
      </c>
      <c r="B147" s="144" t="s">
        <v>361</v>
      </c>
      <c r="C147" s="144" t="s">
        <v>362</v>
      </c>
      <c r="D147" s="144" t="s">
        <v>363</v>
      </c>
      <c r="E147" s="144" t="s">
        <v>502</v>
      </c>
      <c r="F147" s="144">
        <v>0</v>
      </c>
      <c r="G147" s="144">
        <v>2</v>
      </c>
    </row>
    <row r="148" spans="1:7" ht="14.6">
      <c r="A148" s="144" t="s">
        <v>503</v>
      </c>
      <c r="B148" s="144" t="s">
        <v>361</v>
      </c>
      <c r="C148" s="144" t="s">
        <v>362</v>
      </c>
      <c r="D148" s="144" t="s">
        <v>363</v>
      </c>
      <c r="E148" s="144" t="s">
        <v>504</v>
      </c>
      <c r="F148" s="144">
        <v>0</v>
      </c>
      <c r="G148" s="144">
        <v>2</v>
      </c>
    </row>
    <row r="149" spans="1:7" ht="14.6">
      <c r="A149" s="143" t="s">
        <v>505</v>
      </c>
      <c r="B149" s="144" t="s">
        <v>336</v>
      </c>
      <c r="C149" s="144" t="s">
        <v>337</v>
      </c>
      <c r="D149" s="144" t="s">
        <v>338</v>
      </c>
      <c r="E149" s="144" t="s">
        <v>506</v>
      </c>
      <c r="F149" s="144">
        <v>0</v>
      </c>
      <c r="G149" s="144">
        <v>2</v>
      </c>
    </row>
    <row r="150" spans="1:7" ht="14.6">
      <c r="A150" s="143" t="s">
        <v>507</v>
      </c>
      <c r="B150" s="144" t="s">
        <v>336</v>
      </c>
      <c r="C150" s="144" t="s">
        <v>337</v>
      </c>
      <c r="D150" s="144" t="s">
        <v>338</v>
      </c>
      <c r="E150" s="144" t="s">
        <v>508</v>
      </c>
      <c r="F150" s="144">
        <v>0</v>
      </c>
      <c r="G150" s="144">
        <v>2</v>
      </c>
    </row>
    <row r="151" spans="1:7" ht="14.6">
      <c r="A151" s="144" t="s">
        <v>509</v>
      </c>
      <c r="B151" s="144" t="s">
        <v>336</v>
      </c>
      <c r="C151" s="144" t="s">
        <v>337</v>
      </c>
      <c r="D151" s="144" t="s">
        <v>338</v>
      </c>
      <c r="E151" s="144" t="s">
        <v>510</v>
      </c>
      <c r="F151" s="144" t="s">
        <v>385</v>
      </c>
      <c r="G151" s="144">
        <v>2</v>
      </c>
    </row>
    <row r="152" spans="1:7" ht="14.6">
      <c r="A152" s="144" t="s">
        <v>511</v>
      </c>
      <c r="B152" s="144" t="s">
        <v>336</v>
      </c>
      <c r="C152" s="144" t="s">
        <v>337</v>
      </c>
      <c r="D152" s="144" t="s">
        <v>338</v>
      </c>
      <c r="E152" s="144" t="s">
        <v>512</v>
      </c>
      <c r="F152" s="144">
        <v>0</v>
      </c>
      <c r="G152" s="144">
        <v>2</v>
      </c>
    </row>
    <row r="153" spans="1:7" ht="14.6">
      <c r="A153" s="144" t="s">
        <v>513</v>
      </c>
      <c r="B153" s="144" t="s">
        <v>336</v>
      </c>
      <c r="C153" s="144" t="s">
        <v>337</v>
      </c>
      <c r="D153" s="144" t="s">
        <v>338</v>
      </c>
      <c r="E153" s="144" t="s">
        <v>514</v>
      </c>
      <c r="F153" s="144" t="s">
        <v>515</v>
      </c>
      <c r="G153" s="144">
        <v>2</v>
      </c>
    </row>
    <row r="154" spans="1:7" ht="14.6">
      <c r="A154" s="143" t="s">
        <v>516</v>
      </c>
      <c r="B154" s="144" t="s">
        <v>409</v>
      </c>
      <c r="C154" s="144" t="s">
        <v>337</v>
      </c>
      <c r="D154" s="144" t="s">
        <v>356</v>
      </c>
      <c r="E154" s="144" t="s">
        <v>517</v>
      </c>
      <c r="F154" s="144">
        <v>0</v>
      </c>
      <c r="G154" s="144">
        <v>2</v>
      </c>
    </row>
    <row r="155" spans="1:7" ht="14.6">
      <c r="A155" s="143" t="s">
        <v>518</v>
      </c>
      <c r="B155" s="144" t="s">
        <v>336</v>
      </c>
      <c r="C155" s="144" t="s">
        <v>337</v>
      </c>
      <c r="D155" s="144" t="s">
        <v>338</v>
      </c>
      <c r="E155" s="144" t="s">
        <v>515</v>
      </c>
      <c r="F155" s="144" t="s">
        <v>519</v>
      </c>
      <c r="G155" s="144">
        <v>2</v>
      </c>
    </row>
    <row r="156" spans="1:7" ht="14.6">
      <c r="A156" s="143" t="s">
        <v>520</v>
      </c>
      <c r="B156" s="144" t="s">
        <v>336</v>
      </c>
      <c r="C156" s="144" t="s">
        <v>337</v>
      </c>
      <c r="D156" s="144" t="s">
        <v>338</v>
      </c>
      <c r="E156" s="144" t="s">
        <v>521</v>
      </c>
      <c r="F156" s="144" t="s">
        <v>522</v>
      </c>
      <c r="G156" s="144">
        <v>2</v>
      </c>
    </row>
    <row r="157" spans="1:7" ht="14.6">
      <c r="A157" s="143" t="s">
        <v>523</v>
      </c>
      <c r="B157" s="144" t="s">
        <v>336</v>
      </c>
      <c r="C157" s="144" t="s">
        <v>337</v>
      </c>
      <c r="D157" s="144" t="s">
        <v>338</v>
      </c>
      <c r="E157" s="144" t="s">
        <v>524</v>
      </c>
      <c r="F157" s="144">
        <v>0</v>
      </c>
      <c r="G157" s="144">
        <v>2</v>
      </c>
    </row>
    <row r="158" spans="1:7" ht="14.6">
      <c r="A158" s="143" t="s">
        <v>525</v>
      </c>
      <c r="B158" s="144" t="s">
        <v>336</v>
      </c>
      <c r="C158" s="144" t="s">
        <v>337</v>
      </c>
      <c r="D158" s="144" t="s">
        <v>338</v>
      </c>
      <c r="E158" s="144" t="s">
        <v>526</v>
      </c>
      <c r="F158" s="144" t="s">
        <v>527</v>
      </c>
      <c r="G158" s="144">
        <v>2</v>
      </c>
    </row>
    <row r="159" spans="1:7" ht="14.6">
      <c r="A159" s="143" t="s">
        <v>528</v>
      </c>
      <c r="B159" s="144" t="s">
        <v>336</v>
      </c>
      <c r="C159" s="144" t="s">
        <v>337</v>
      </c>
      <c r="D159" s="144" t="s">
        <v>338</v>
      </c>
      <c r="E159" s="144" t="s">
        <v>529</v>
      </c>
      <c r="F159" s="144" t="s">
        <v>530</v>
      </c>
      <c r="G159" s="144">
        <v>2</v>
      </c>
    </row>
    <row r="160" spans="1:7" ht="14.6">
      <c r="A160" s="144" t="s">
        <v>531</v>
      </c>
      <c r="B160" s="144" t="s">
        <v>361</v>
      </c>
      <c r="C160" s="144" t="s">
        <v>362</v>
      </c>
      <c r="D160" s="144" t="s">
        <v>363</v>
      </c>
      <c r="E160" s="144" t="s">
        <v>532</v>
      </c>
      <c r="F160" s="144" t="s">
        <v>533</v>
      </c>
      <c r="G160" s="144">
        <v>2</v>
      </c>
    </row>
    <row r="161" spans="1:7" ht="14.6">
      <c r="A161" s="143" t="s">
        <v>534</v>
      </c>
      <c r="B161" s="144" t="s">
        <v>336</v>
      </c>
      <c r="C161" s="144" t="s">
        <v>337</v>
      </c>
      <c r="D161" s="144" t="s">
        <v>338</v>
      </c>
      <c r="E161" s="144" t="s">
        <v>535</v>
      </c>
      <c r="F161" s="144">
        <v>0</v>
      </c>
      <c r="G161" s="144">
        <v>2</v>
      </c>
    </row>
    <row r="162" spans="1:7" ht="14.6">
      <c r="A162" s="143" t="s">
        <v>536</v>
      </c>
      <c r="B162" s="144" t="s">
        <v>336</v>
      </c>
      <c r="C162" s="144" t="s">
        <v>337</v>
      </c>
      <c r="D162" s="144" t="s">
        <v>338</v>
      </c>
      <c r="E162" s="144" t="s">
        <v>537</v>
      </c>
      <c r="F162" s="144" t="s">
        <v>538</v>
      </c>
      <c r="G162" s="144">
        <v>2</v>
      </c>
    </row>
    <row r="163" spans="1:7" ht="14.6">
      <c r="A163" s="144" t="s">
        <v>539</v>
      </c>
      <c r="B163" s="144" t="s">
        <v>361</v>
      </c>
      <c r="C163" s="144" t="s">
        <v>362</v>
      </c>
      <c r="D163" s="144" t="s">
        <v>363</v>
      </c>
      <c r="E163" s="144" t="s">
        <v>540</v>
      </c>
      <c r="F163" s="144" t="s">
        <v>541</v>
      </c>
      <c r="G163" s="144">
        <v>2</v>
      </c>
    </row>
    <row r="164" spans="1:7" ht="14.6">
      <c r="A164" s="144" t="s">
        <v>542</v>
      </c>
      <c r="B164" s="144" t="s">
        <v>350</v>
      </c>
      <c r="C164" s="144" t="s">
        <v>337</v>
      </c>
      <c r="D164" s="144" t="s">
        <v>343</v>
      </c>
      <c r="E164" s="144" t="s">
        <v>543</v>
      </c>
      <c r="F164" s="144">
        <v>0</v>
      </c>
      <c r="G164" s="144">
        <v>2</v>
      </c>
    </row>
    <row r="165" spans="1:7" ht="14.6">
      <c r="A165" s="144" t="s">
        <v>544</v>
      </c>
      <c r="B165" s="144" t="s">
        <v>350</v>
      </c>
      <c r="C165" s="144" t="s">
        <v>337</v>
      </c>
      <c r="D165" s="144" t="s">
        <v>343</v>
      </c>
      <c r="E165" s="144" t="s">
        <v>545</v>
      </c>
      <c r="F165" s="144">
        <v>0</v>
      </c>
      <c r="G165" s="144">
        <v>2</v>
      </c>
    </row>
    <row r="166" spans="1:7" ht="14.6">
      <c r="A166" s="144" t="s">
        <v>546</v>
      </c>
      <c r="B166" s="144" t="s">
        <v>336</v>
      </c>
      <c r="C166" s="144" t="s">
        <v>337</v>
      </c>
      <c r="D166" s="144" t="s">
        <v>338</v>
      </c>
      <c r="E166" s="144" t="s">
        <v>547</v>
      </c>
      <c r="F166" s="144" t="s">
        <v>548</v>
      </c>
      <c r="G166" s="144">
        <v>2</v>
      </c>
    </row>
    <row r="167" spans="1:7" ht="14.6">
      <c r="A167" s="143" t="s">
        <v>549</v>
      </c>
      <c r="B167" s="144" t="s">
        <v>336</v>
      </c>
      <c r="C167" s="144" t="s">
        <v>337</v>
      </c>
      <c r="D167" s="144" t="s">
        <v>338</v>
      </c>
      <c r="E167" s="144" t="s">
        <v>550</v>
      </c>
      <c r="F167" s="144" t="s">
        <v>548</v>
      </c>
      <c r="G167" s="144">
        <v>2</v>
      </c>
    </row>
    <row r="168" spans="1:7" ht="14.6">
      <c r="A168" s="143" t="s">
        <v>551</v>
      </c>
      <c r="B168" s="144" t="s">
        <v>336</v>
      </c>
      <c r="C168" s="144" t="s">
        <v>337</v>
      </c>
      <c r="D168" s="144" t="s">
        <v>338</v>
      </c>
      <c r="E168" s="144" t="s">
        <v>552</v>
      </c>
      <c r="F168" s="144" t="s">
        <v>553</v>
      </c>
      <c r="G168" s="144">
        <v>2</v>
      </c>
    </row>
    <row r="169" spans="1:7" ht="14.6">
      <c r="A169" s="143" t="s">
        <v>554</v>
      </c>
      <c r="B169" s="144" t="s">
        <v>336</v>
      </c>
      <c r="C169" s="144" t="s">
        <v>337</v>
      </c>
      <c r="D169" s="144" t="s">
        <v>338</v>
      </c>
      <c r="E169" s="144" t="s">
        <v>555</v>
      </c>
      <c r="F169" s="144" t="s">
        <v>556</v>
      </c>
      <c r="G169" s="144">
        <v>2</v>
      </c>
    </row>
    <row r="170" spans="1:7" ht="14.6">
      <c r="A170" s="143" t="s">
        <v>557</v>
      </c>
      <c r="B170" s="144" t="s">
        <v>336</v>
      </c>
      <c r="C170" s="144" t="s">
        <v>337</v>
      </c>
      <c r="D170" s="144" t="s">
        <v>338</v>
      </c>
      <c r="E170" s="144" t="s">
        <v>558</v>
      </c>
      <c r="F170" s="144" t="s">
        <v>559</v>
      </c>
      <c r="G170" s="144">
        <v>2</v>
      </c>
    </row>
    <row r="171" spans="1:7" ht="14.6">
      <c r="A171" s="143" t="s">
        <v>560</v>
      </c>
      <c r="B171" s="144" t="s">
        <v>336</v>
      </c>
      <c r="C171" s="144" t="s">
        <v>337</v>
      </c>
      <c r="D171" s="144" t="s">
        <v>338</v>
      </c>
      <c r="E171" s="144" t="s">
        <v>561</v>
      </c>
      <c r="F171" s="144" t="s">
        <v>562</v>
      </c>
      <c r="G171" s="144">
        <v>2</v>
      </c>
    </row>
    <row r="172" spans="1:7" ht="14.6">
      <c r="A172" s="143" t="s">
        <v>563</v>
      </c>
      <c r="B172" s="144" t="s">
        <v>336</v>
      </c>
      <c r="C172" s="144" t="s">
        <v>337</v>
      </c>
      <c r="D172" s="144" t="s">
        <v>338</v>
      </c>
      <c r="E172" s="144" t="s">
        <v>564</v>
      </c>
      <c r="F172" s="144" t="s">
        <v>565</v>
      </c>
      <c r="G172" s="144">
        <v>2</v>
      </c>
    </row>
    <row r="173" spans="1:7" ht="14.6">
      <c r="A173" s="143" t="s">
        <v>566</v>
      </c>
      <c r="B173" s="144" t="s">
        <v>336</v>
      </c>
      <c r="C173" s="144" t="s">
        <v>337</v>
      </c>
      <c r="D173" s="144" t="s">
        <v>338</v>
      </c>
      <c r="E173" s="144" t="s">
        <v>567</v>
      </c>
      <c r="F173" s="144" t="s">
        <v>568</v>
      </c>
      <c r="G173" s="144">
        <v>2</v>
      </c>
    </row>
    <row r="174" spans="1:7" ht="14.6">
      <c r="A174" s="143" t="s">
        <v>569</v>
      </c>
      <c r="B174" s="144" t="s">
        <v>336</v>
      </c>
      <c r="C174" s="144" t="s">
        <v>337</v>
      </c>
      <c r="D174" s="144" t="s">
        <v>338</v>
      </c>
      <c r="E174" s="144" t="s">
        <v>570</v>
      </c>
      <c r="F174" s="144" t="s">
        <v>571</v>
      </c>
      <c r="G174" s="144">
        <v>2</v>
      </c>
    </row>
    <row r="175" spans="1:7" ht="14.6">
      <c r="A175" s="143" t="s">
        <v>572</v>
      </c>
      <c r="B175" s="144" t="s">
        <v>336</v>
      </c>
      <c r="C175" s="144" t="s">
        <v>337</v>
      </c>
      <c r="D175" s="144" t="s">
        <v>338</v>
      </c>
      <c r="E175" s="144" t="s">
        <v>573</v>
      </c>
      <c r="F175" s="144" t="s">
        <v>574</v>
      </c>
      <c r="G175" s="144">
        <v>2</v>
      </c>
    </row>
    <row r="176" spans="1:7" ht="14.6">
      <c r="A176" s="144" t="s">
        <v>575</v>
      </c>
      <c r="B176" s="144" t="s">
        <v>336</v>
      </c>
      <c r="C176" s="144" t="s">
        <v>337</v>
      </c>
      <c r="D176" s="144" t="s">
        <v>338</v>
      </c>
      <c r="E176" s="144" t="s">
        <v>576</v>
      </c>
      <c r="F176" s="144" t="s">
        <v>577</v>
      </c>
      <c r="G176" s="144">
        <v>2</v>
      </c>
    </row>
    <row r="177" spans="1:7" ht="14.6">
      <c r="A177" s="144" t="s">
        <v>578</v>
      </c>
      <c r="B177" s="144" t="s">
        <v>336</v>
      </c>
      <c r="C177" s="144" t="s">
        <v>337</v>
      </c>
      <c r="D177" s="144" t="s">
        <v>338</v>
      </c>
      <c r="E177" s="144" t="s">
        <v>579</v>
      </c>
      <c r="F177" s="144" t="s">
        <v>580</v>
      </c>
      <c r="G177" s="144">
        <v>2</v>
      </c>
    </row>
    <row r="178" spans="1:7" ht="14.6">
      <c r="A178" s="144" t="s">
        <v>581</v>
      </c>
      <c r="B178" s="144" t="s">
        <v>336</v>
      </c>
      <c r="C178" s="144" t="s">
        <v>337</v>
      </c>
      <c r="D178" s="144" t="s">
        <v>338</v>
      </c>
      <c r="E178" s="144" t="s">
        <v>515</v>
      </c>
      <c r="F178" s="144" t="s">
        <v>582</v>
      </c>
      <c r="G178" s="144">
        <v>2</v>
      </c>
    </row>
    <row r="179" spans="1:7" ht="14.6">
      <c r="A179" s="144" t="s">
        <v>583</v>
      </c>
      <c r="B179" s="144" t="s">
        <v>336</v>
      </c>
      <c r="C179" s="144" t="s">
        <v>337</v>
      </c>
      <c r="D179" s="144" t="s">
        <v>338</v>
      </c>
      <c r="E179" s="144" t="s">
        <v>559</v>
      </c>
      <c r="F179" s="144" t="s">
        <v>584</v>
      </c>
      <c r="G179" s="144">
        <v>2</v>
      </c>
    </row>
    <row r="180" spans="1:7" ht="14.6">
      <c r="A180" s="144" t="s">
        <v>585</v>
      </c>
      <c r="B180" s="144" t="s">
        <v>350</v>
      </c>
      <c r="C180" s="144" t="s">
        <v>337</v>
      </c>
      <c r="D180" s="144" t="s">
        <v>343</v>
      </c>
      <c r="E180" s="144" t="s">
        <v>586</v>
      </c>
      <c r="F180" s="144" t="s">
        <v>587</v>
      </c>
      <c r="G180" s="144">
        <v>2</v>
      </c>
    </row>
    <row r="181" spans="1:7" ht="14.6">
      <c r="A181" s="143" t="s">
        <v>588</v>
      </c>
      <c r="B181" s="144" t="s">
        <v>342</v>
      </c>
      <c r="C181" s="144" t="s">
        <v>337</v>
      </c>
      <c r="D181" s="144" t="s">
        <v>343</v>
      </c>
      <c r="E181" s="144" t="s">
        <v>589</v>
      </c>
      <c r="F181" s="144" t="s">
        <v>590</v>
      </c>
      <c r="G181" s="144">
        <v>2</v>
      </c>
    </row>
    <row r="182" spans="1:7" ht="14.6">
      <c r="A182" s="144" t="s">
        <v>591</v>
      </c>
      <c r="B182" s="144" t="s">
        <v>361</v>
      </c>
      <c r="C182" s="144" t="s">
        <v>362</v>
      </c>
      <c r="D182" s="144" t="s">
        <v>363</v>
      </c>
      <c r="E182" s="144" t="s">
        <v>592</v>
      </c>
      <c r="F182" s="144">
        <v>0</v>
      </c>
      <c r="G182" s="144">
        <v>2</v>
      </c>
    </row>
    <row r="183" spans="1:7" ht="14.6">
      <c r="A183" s="144" t="s">
        <v>593</v>
      </c>
      <c r="B183" s="144" t="s">
        <v>336</v>
      </c>
      <c r="C183" s="144" t="s">
        <v>337</v>
      </c>
      <c r="D183" s="144" t="s">
        <v>338</v>
      </c>
      <c r="E183" s="144" t="s">
        <v>594</v>
      </c>
      <c r="F183" s="144" t="s">
        <v>595</v>
      </c>
      <c r="G183" s="144">
        <v>2</v>
      </c>
    </row>
    <row r="184" spans="1:7" ht="14.6">
      <c r="A184" s="143" t="s">
        <v>596</v>
      </c>
      <c r="B184" s="144" t="s">
        <v>342</v>
      </c>
      <c r="C184" s="144" t="s">
        <v>337</v>
      </c>
      <c r="D184" s="144" t="s">
        <v>343</v>
      </c>
      <c r="E184" s="144" t="s">
        <v>597</v>
      </c>
      <c r="F184" s="144">
        <v>0</v>
      </c>
      <c r="G184" s="144">
        <v>2</v>
      </c>
    </row>
    <row r="185" spans="1:7" ht="14.6">
      <c r="A185" s="144" t="s">
        <v>598</v>
      </c>
      <c r="B185" s="144" t="s">
        <v>599</v>
      </c>
      <c r="C185" s="144" t="s">
        <v>362</v>
      </c>
      <c r="D185" s="144" t="s">
        <v>363</v>
      </c>
      <c r="E185" s="144" t="s">
        <v>600</v>
      </c>
      <c r="F185" s="144" t="s">
        <v>601</v>
      </c>
      <c r="G185" s="144">
        <v>2</v>
      </c>
    </row>
    <row r="186" spans="1:7" ht="14.6">
      <c r="A186" s="144" t="s">
        <v>602</v>
      </c>
      <c r="B186" s="144" t="s">
        <v>599</v>
      </c>
      <c r="C186" s="144" t="s">
        <v>362</v>
      </c>
      <c r="D186" s="144" t="s">
        <v>363</v>
      </c>
      <c r="E186" s="144" t="s">
        <v>603</v>
      </c>
      <c r="F186" s="144" t="s">
        <v>601</v>
      </c>
      <c r="G186" s="144">
        <v>2</v>
      </c>
    </row>
    <row r="187" spans="1:7" ht="14.6">
      <c r="A187" s="143" t="s">
        <v>604</v>
      </c>
      <c r="B187" s="144" t="s">
        <v>355</v>
      </c>
      <c r="C187" s="144" t="s">
        <v>337</v>
      </c>
      <c r="D187" s="144" t="s">
        <v>356</v>
      </c>
      <c r="E187" s="144" t="s">
        <v>605</v>
      </c>
      <c r="F187" s="144">
        <v>0</v>
      </c>
      <c r="G187" s="144">
        <v>2</v>
      </c>
    </row>
    <row r="188" spans="1:7" ht="14.6">
      <c r="A188" s="144" t="s">
        <v>606</v>
      </c>
      <c r="B188" s="144" t="s">
        <v>355</v>
      </c>
      <c r="C188" s="144" t="s">
        <v>337</v>
      </c>
      <c r="D188" s="144" t="s">
        <v>356</v>
      </c>
      <c r="E188" s="144" t="s">
        <v>607</v>
      </c>
      <c r="F188" s="144">
        <v>0</v>
      </c>
      <c r="G188" s="144">
        <v>2</v>
      </c>
    </row>
    <row r="189" spans="1:7" ht="14.6">
      <c r="A189" s="144" t="s">
        <v>608</v>
      </c>
      <c r="B189" s="144" t="s">
        <v>609</v>
      </c>
      <c r="C189" s="144" t="s">
        <v>362</v>
      </c>
      <c r="D189" s="144" t="s">
        <v>363</v>
      </c>
      <c r="E189" s="144" t="s">
        <v>610</v>
      </c>
      <c r="F189" s="144" t="s">
        <v>611</v>
      </c>
      <c r="G189" s="144">
        <v>2</v>
      </c>
    </row>
    <row r="190" spans="1:7" ht="14.6">
      <c r="A190" s="144" t="s">
        <v>612</v>
      </c>
      <c r="B190" s="144" t="s">
        <v>609</v>
      </c>
      <c r="C190" s="144" t="s">
        <v>362</v>
      </c>
      <c r="D190" s="144" t="s">
        <v>363</v>
      </c>
      <c r="E190" s="144" t="s">
        <v>613</v>
      </c>
      <c r="F190" s="144" t="s">
        <v>614</v>
      </c>
      <c r="G190" s="144">
        <v>2</v>
      </c>
    </row>
    <row r="191" spans="1:7" ht="14.6">
      <c r="A191" s="144" t="s">
        <v>615</v>
      </c>
      <c r="B191" s="144" t="s">
        <v>609</v>
      </c>
      <c r="C191" s="144" t="s">
        <v>362</v>
      </c>
      <c r="D191" s="144" t="s">
        <v>363</v>
      </c>
      <c r="E191" s="144" t="s">
        <v>616</v>
      </c>
      <c r="F191" s="144" t="s">
        <v>617</v>
      </c>
      <c r="G191" s="144">
        <v>2</v>
      </c>
    </row>
    <row r="192" spans="1:7" ht="14.6">
      <c r="A192" s="144" t="s">
        <v>618</v>
      </c>
      <c r="B192" s="144" t="s">
        <v>609</v>
      </c>
      <c r="C192" s="144" t="s">
        <v>362</v>
      </c>
      <c r="D192" s="144" t="s">
        <v>363</v>
      </c>
      <c r="E192" s="144" t="s">
        <v>619</v>
      </c>
      <c r="F192" s="144" t="s">
        <v>620</v>
      </c>
      <c r="G192" s="144">
        <v>2</v>
      </c>
    </row>
    <row r="193" spans="1:7" ht="14.6">
      <c r="A193" s="144" t="s">
        <v>621</v>
      </c>
      <c r="B193" s="144" t="s">
        <v>609</v>
      </c>
      <c r="C193" s="144" t="s">
        <v>362</v>
      </c>
      <c r="D193" s="144" t="s">
        <v>363</v>
      </c>
      <c r="E193" s="144" t="s">
        <v>622</v>
      </c>
      <c r="F193" s="144" t="s">
        <v>623</v>
      </c>
      <c r="G193" s="144">
        <v>2</v>
      </c>
    </row>
    <row r="194" spans="1:7" ht="14.6">
      <c r="A194" s="144" t="s">
        <v>624</v>
      </c>
      <c r="B194" s="144" t="s">
        <v>609</v>
      </c>
      <c r="C194" s="144" t="s">
        <v>362</v>
      </c>
      <c r="D194" s="144" t="s">
        <v>363</v>
      </c>
      <c r="E194" s="144" t="s">
        <v>625</v>
      </c>
      <c r="F194" s="144" t="s">
        <v>626</v>
      </c>
      <c r="G194" s="144">
        <v>2</v>
      </c>
    </row>
    <row r="195" spans="1:7" ht="14.6">
      <c r="A195" s="143" t="s">
        <v>627</v>
      </c>
      <c r="B195" s="144" t="s">
        <v>342</v>
      </c>
      <c r="C195" s="144" t="s">
        <v>337</v>
      </c>
      <c r="D195" s="144" t="s">
        <v>343</v>
      </c>
      <c r="E195" s="144" t="s">
        <v>628</v>
      </c>
      <c r="F195" s="144" t="s">
        <v>479</v>
      </c>
      <c r="G195" s="144">
        <v>2</v>
      </c>
    </row>
    <row r="196" spans="1:7" ht="14.6">
      <c r="A196" s="143" t="s">
        <v>629</v>
      </c>
      <c r="B196" s="144" t="s">
        <v>342</v>
      </c>
      <c r="C196" s="144" t="s">
        <v>337</v>
      </c>
      <c r="D196" s="144" t="s">
        <v>343</v>
      </c>
      <c r="E196" s="144" t="s">
        <v>396</v>
      </c>
      <c r="F196" s="144">
        <v>0</v>
      </c>
      <c r="G196" s="144">
        <v>2</v>
      </c>
    </row>
    <row r="197" spans="1:7" ht="14.6">
      <c r="A197" s="143" t="s">
        <v>630</v>
      </c>
      <c r="B197" s="144" t="s">
        <v>342</v>
      </c>
      <c r="C197" s="144" t="s">
        <v>337</v>
      </c>
      <c r="D197" s="144" t="s">
        <v>343</v>
      </c>
      <c r="E197" s="144" t="s">
        <v>631</v>
      </c>
      <c r="F197" s="144">
        <v>0</v>
      </c>
      <c r="G197" s="144">
        <v>2</v>
      </c>
    </row>
    <row r="198" spans="1:7" ht="14.6">
      <c r="A198" s="144" t="s">
        <v>632</v>
      </c>
      <c r="B198" s="144" t="s">
        <v>609</v>
      </c>
      <c r="C198" s="144" t="s">
        <v>362</v>
      </c>
      <c r="D198" s="144" t="s">
        <v>363</v>
      </c>
      <c r="E198" s="144" t="s">
        <v>633</v>
      </c>
      <c r="F198" s="144">
        <v>0</v>
      </c>
      <c r="G198" s="144">
        <v>2</v>
      </c>
    </row>
    <row r="199" spans="1:7" ht="14.6">
      <c r="A199" s="144" t="s">
        <v>634</v>
      </c>
      <c r="B199" s="144" t="s">
        <v>635</v>
      </c>
      <c r="C199" s="144" t="s">
        <v>337</v>
      </c>
      <c r="D199" s="144" t="s">
        <v>338</v>
      </c>
      <c r="E199" s="144" t="s">
        <v>636</v>
      </c>
      <c r="F199" s="144" t="s">
        <v>637</v>
      </c>
      <c r="G199" s="144">
        <v>2</v>
      </c>
    </row>
    <row r="200" spans="1:7" ht="14.6">
      <c r="A200" s="144" t="s">
        <v>638</v>
      </c>
      <c r="B200" s="144" t="s">
        <v>635</v>
      </c>
      <c r="C200" s="144" t="s">
        <v>337</v>
      </c>
      <c r="D200" s="144" t="s">
        <v>338</v>
      </c>
      <c r="E200" s="144" t="s">
        <v>639</v>
      </c>
      <c r="F200" s="144" t="s">
        <v>640</v>
      </c>
      <c r="G200" s="144">
        <v>2</v>
      </c>
    </row>
    <row r="201" spans="1:7" ht="14.6">
      <c r="A201" s="144" t="s">
        <v>641</v>
      </c>
      <c r="B201" s="144" t="s">
        <v>336</v>
      </c>
      <c r="C201" s="144" t="s">
        <v>337</v>
      </c>
      <c r="D201" s="144" t="s">
        <v>338</v>
      </c>
      <c r="E201" s="144" t="s">
        <v>642</v>
      </c>
      <c r="F201" s="144" t="s">
        <v>643</v>
      </c>
      <c r="G201" s="144">
        <v>2</v>
      </c>
    </row>
    <row r="202" spans="1:7" ht="14.6">
      <c r="A202" s="144" t="s">
        <v>644</v>
      </c>
      <c r="B202" s="144" t="s">
        <v>355</v>
      </c>
      <c r="C202" s="144" t="s">
        <v>337</v>
      </c>
      <c r="D202" s="144" t="s">
        <v>356</v>
      </c>
      <c r="E202" s="144" t="s">
        <v>645</v>
      </c>
      <c r="F202" s="144">
        <v>0</v>
      </c>
      <c r="G202" s="144">
        <v>2</v>
      </c>
    </row>
    <row r="203" spans="1:7" ht="14.6">
      <c r="A203" s="143" t="s">
        <v>646</v>
      </c>
      <c r="B203" s="144" t="s">
        <v>342</v>
      </c>
      <c r="C203" s="144" t="s">
        <v>337</v>
      </c>
      <c r="D203" s="144" t="s">
        <v>343</v>
      </c>
      <c r="E203" s="144" t="s">
        <v>647</v>
      </c>
      <c r="F203" s="144">
        <v>0</v>
      </c>
      <c r="G203" s="144">
        <v>2</v>
      </c>
    </row>
    <row r="204" spans="1:7" ht="14.6">
      <c r="A204" s="143" t="s">
        <v>648</v>
      </c>
      <c r="B204" s="144" t="s">
        <v>342</v>
      </c>
      <c r="C204" s="144" t="s">
        <v>337</v>
      </c>
      <c r="D204" s="144" t="s">
        <v>343</v>
      </c>
      <c r="E204" s="144" t="s">
        <v>388</v>
      </c>
      <c r="F204" s="144" t="s">
        <v>649</v>
      </c>
      <c r="G204" s="144">
        <v>2</v>
      </c>
    </row>
    <row r="205" spans="1:7" ht="14.6">
      <c r="A205" s="143" t="s">
        <v>650</v>
      </c>
      <c r="B205" s="144" t="s">
        <v>355</v>
      </c>
      <c r="C205" s="144" t="s">
        <v>337</v>
      </c>
      <c r="D205" s="144" t="s">
        <v>356</v>
      </c>
      <c r="E205" s="144" t="s">
        <v>651</v>
      </c>
      <c r="F205" s="144">
        <v>0</v>
      </c>
      <c r="G205" s="144">
        <v>2</v>
      </c>
    </row>
    <row r="206" spans="1:7" ht="14.6">
      <c r="A206" s="144" t="s">
        <v>652</v>
      </c>
      <c r="B206" s="144" t="s">
        <v>635</v>
      </c>
      <c r="C206" s="144" t="s">
        <v>337</v>
      </c>
      <c r="D206" s="144" t="s">
        <v>338</v>
      </c>
      <c r="E206" s="144" t="s">
        <v>653</v>
      </c>
      <c r="F206" s="144">
        <v>0</v>
      </c>
      <c r="G206" s="144">
        <v>2</v>
      </c>
    </row>
    <row r="207" spans="1:7" ht="14.6">
      <c r="A207" s="143" t="s">
        <v>654</v>
      </c>
      <c r="B207" s="144" t="s">
        <v>342</v>
      </c>
      <c r="C207" s="144" t="s">
        <v>337</v>
      </c>
      <c r="D207" s="144" t="s">
        <v>343</v>
      </c>
      <c r="E207" s="144" t="s">
        <v>655</v>
      </c>
      <c r="F207" s="144">
        <v>0</v>
      </c>
      <c r="G207" s="144">
        <v>2</v>
      </c>
    </row>
    <row r="208" spans="1:7" ht="14.6">
      <c r="A208" s="143" t="s">
        <v>656</v>
      </c>
      <c r="B208" s="144" t="s">
        <v>336</v>
      </c>
      <c r="C208" s="144" t="s">
        <v>337</v>
      </c>
      <c r="D208" s="144" t="s">
        <v>338</v>
      </c>
      <c r="E208" s="144" t="s">
        <v>657</v>
      </c>
      <c r="F208" s="144" t="s">
        <v>658</v>
      </c>
      <c r="G208" s="144">
        <v>2</v>
      </c>
    </row>
    <row r="209" spans="1:7" ht="14.6">
      <c r="A209" s="143" t="s">
        <v>659</v>
      </c>
      <c r="B209" s="144" t="s">
        <v>336</v>
      </c>
      <c r="C209" s="144" t="s">
        <v>337</v>
      </c>
      <c r="D209" s="144" t="s">
        <v>338</v>
      </c>
      <c r="E209" s="144" t="s">
        <v>660</v>
      </c>
      <c r="F209" s="144" t="s">
        <v>382</v>
      </c>
      <c r="G209" s="144">
        <v>2</v>
      </c>
    </row>
    <row r="210" spans="1:7" ht="14.6">
      <c r="A210" s="143" t="s">
        <v>661</v>
      </c>
      <c r="B210" s="144" t="s">
        <v>336</v>
      </c>
      <c r="C210" s="144" t="s">
        <v>337</v>
      </c>
      <c r="D210" s="144" t="s">
        <v>338</v>
      </c>
      <c r="E210" s="144" t="s">
        <v>662</v>
      </c>
      <c r="F210" s="144" t="s">
        <v>663</v>
      </c>
      <c r="G210" s="144">
        <v>2</v>
      </c>
    </row>
    <row r="211" spans="1:7" ht="14.6">
      <c r="A211" s="143" t="s">
        <v>664</v>
      </c>
      <c r="B211" s="144" t="s">
        <v>336</v>
      </c>
      <c r="C211" s="144" t="s">
        <v>337</v>
      </c>
      <c r="D211" s="144" t="s">
        <v>338</v>
      </c>
      <c r="E211" s="144" t="s">
        <v>665</v>
      </c>
      <c r="F211" s="144" t="s">
        <v>666</v>
      </c>
      <c r="G211" s="144">
        <v>2</v>
      </c>
    </row>
    <row r="212" spans="1:7" ht="14.6">
      <c r="A212" s="143" t="s">
        <v>667</v>
      </c>
      <c r="B212" s="144" t="s">
        <v>336</v>
      </c>
      <c r="C212" s="144" t="s">
        <v>337</v>
      </c>
      <c r="D212" s="144" t="s">
        <v>338</v>
      </c>
      <c r="E212" s="144" t="s">
        <v>668</v>
      </c>
      <c r="F212" s="144" t="s">
        <v>669</v>
      </c>
      <c r="G212" s="144">
        <v>2</v>
      </c>
    </row>
    <row r="213" spans="1:7" ht="14.6">
      <c r="A213" s="144" t="s">
        <v>670</v>
      </c>
      <c r="B213" s="144" t="s">
        <v>336</v>
      </c>
      <c r="C213" s="144" t="s">
        <v>337</v>
      </c>
      <c r="D213" s="144" t="s">
        <v>338</v>
      </c>
      <c r="E213" s="144" t="s">
        <v>671</v>
      </c>
      <c r="F213" s="144" t="s">
        <v>672</v>
      </c>
      <c r="G213" s="144">
        <v>2</v>
      </c>
    </row>
    <row r="214" spans="1:7" ht="14.6">
      <c r="A214" s="144" t="s">
        <v>673</v>
      </c>
      <c r="B214" s="144" t="s">
        <v>609</v>
      </c>
      <c r="C214" s="144" t="s">
        <v>362</v>
      </c>
      <c r="D214" s="144" t="s">
        <v>363</v>
      </c>
      <c r="E214" s="144" t="s">
        <v>674</v>
      </c>
      <c r="F214" s="144">
        <v>0</v>
      </c>
      <c r="G214" s="144">
        <v>2</v>
      </c>
    </row>
    <row r="215" spans="1:7" ht="14.6">
      <c r="A215" s="144" t="s">
        <v>675</v>
      </c>
      <c r="B215" s="144" t="s">
        <v>336</v>
      </c>
      <c r="C215" s="144" t="s">
        <v>337</v>
      </c>
      <c r="D215" s="144" t="s">
        <v>338</v>
      </c>
      <c r="E215" s="144" t="s">
        <v>676</v>
      </c>
      <c r="F215" s="144" t="s">
        <v>677</v>
      </c>
      <c r="G215" s="144">
        <v>2</v>
      </c>
    </row>
    <row r="216" spans="1:7" ht="14.6">
      <c r="A216" s="144" t="s">
        <v>678</v>
      </c>
      <c r="B216" s="144" t="s">
        <v>336</v>
      </c>
      <c r="C216" s="144" t="s">
        <v>337</v>
      </c>
      <c r="D216" s="144" t="s">
        <v>338</v>
      </c>
      <c r="E216" s="144" t="s">
        <v>679</v>
      </c>
      <c r="F216" s="144">
        <v>0</v>
      </c>
      <c r="G216" s="144">
        <v>2</v>
      </c>
    </row>
    <row r="217" spans="1:7" ht="14.6">
      <c r="A217" s="144" t="s">
        <v>680</v>
      </c>
      <c r="B217" s="144" t="s">
        <v>336</v>
      </c>
      <c r="C217" s="144" t="s">
        <v>337</v>
      </c>
      <c r="D217" s="144" t="s">
        <v>338</v>
      </c>
      <c r="E217" s="144" t="s">
        <v>681</v>
      </c>
      <c r="F217" s="144" t="s">
        <v>682</v>
      </c>
      <c r="G217" s="144">
        <v>2</v>
      </c>
    </row>
    <row r="218" spans="1:7" ht="14.6">
      <c r="A218" s="144" t="s">
        <v>683</v>
      </c>
      <c r="B218" s="144" t="s">
        <v>336</v>
      </c>
      <c r="C218" s="144" t="s">
        <v>337</v>
      </c>
      <c r="D218" s="144" t="s">
        <v>338</v>
      </c>
      <c r="E218" s="144" t="s">
        <v>672</v>
      </c>
      <c r="F218" s="144" t="s">
        <v>684</v>
      </c>
      <c r="G218" s="144">
        <v>2</v>
      </c>
    </row>
    <row r="219" spans="1:7" ht="14.6">
      <c r="A219" s="143" t="s">
        <v>685</v>
      </c>
      <c r="B219" s="144" t="s">
        <v>342</v>
      </c>
      <c r="C219" s="144" t="s">
        <v>337</v>
      </c>
      <c r="D219" s="144" t="s">
        <v>343</v>
      </c>
      <c r="E219" s="144" t="s">
        <v>686</v>
      </c>
      <c r="F219" s="144">
        <v>0</v>
      </c>
      <c r="G219" s="144">
        <v>2</v>
      </c>
    </row>
    <row r="220" spans="1:7" ht="14.6">
      <c r="A220" s="144" t="s">
        <v>687</v>
      </c>
      <c r="B220" s="144" t="s">
        <v>342</v>
      </c>
      <c r="C220" s="144" t="s">
        <v>337</v>
      </c>
      <c r="D220" s="144" t="s">
        <v>343</v>
      </c>
      <c r="E220" s="144" t="s">
        <v>653</v>
      </c>
      <c r="F220" s="144">
        <v>0</v>
      </c>
      <c r="G220" s="144">
        <v>2</v>
      </c>
    </row>
    <row r="221" spans="1:7" ht="14.6">
      <c r="A221" s="143" t="s">
        <v>688</v>
      </c>
      <c r="B221" s="144" t="s">
        <v>342</v>
      </c>
      <c r="C221" s="144" t="s">
        <v>337</v>
      </c>
      <c r="D221" s="144" t="s">
        <v>343</v>
      </c>
      <c r="E221" s="144" t="s">
        <v>689</v>
      </c>
      <c r="F221" s="144">
        <v>0</v>
      </c>
      <c r="G221" s="144">
        <v>2</v>
      </c>
    </row>
    <row r="222" spans="1:7" ht="14.6">
      <c r="A222" s="144" t="s">
        <v>690</v>
      </c>
      <c r="B222" s="144" t="s">
        <v>342</v>
      </c>
      <c r="C222" s="144" t="s">
        <v>337</v>
      </c>
      <c r="D222" s="144" t="s">
        <v>343</v>
      </c>
      <c r="E222" s="144" t="s">
        <v>691</v>
      </c>
      <c r="F222" s="144">
        <v>0</v>
      </c>
      <c r="G222" s="144">
        <v>2</v>
      </c>
    </row>
    <row r="223" spans="1:7" ht="14.6">
      <c r="A223" s="144" t="s">
        <v>692</v>
      </c>
      <c r="B223" s="144" t="s">
        <v>342</v>
      </c>
      <c r="C223" s="144" t="s">
        <v>337</v>
      </c>
      <c r="D223" s="144" t="s">
        <v>343</v>
      </c>
      <c r="E223" s="144" t="s">
        <v>693</v>
      </c>
      <c r="F223" s="144">
        <v>0</v>
      </c>
      <c r="G223" s="144">
        <v>2</v>
      </c>
    </row>
    <row r="224" spans="1:7" ht="14.6">
      <c r="A224" s="144" t="s">
        <v>694</v>
      </c>
      <c r="B224" s="144" t="s">
        <v>336</v>
      </c>
      <c r="C224" s="144" t="s">
        <v>337</v>
      </c>
      <c r="D224" s="144" t="s">
        <v>338</v>
      </c>
      <c r="E224" s="144" t="s">
        <v>695</v>
      </c>
      <c r="F224" s="144" t="s">
        <v>696</v>
      </c>
      <c r="G224" s="144">
        <v>2</v>
      </c>
    </row>
    <row r="225" spans="1:7" ht="14.6">
      <c r="A225" s="144" t="s">
        <v>697</v>
      </c>
      <c r="B225" s="144" t="s">
        <v>336</v>
      </c>
      <c r="C225" s="144" t="s">
        <v>337</v>
      </c>
      <c r="D225" s="144" t="s">
        <v>338</v>
      </c>
      <c r="E225" s="144" t="s">
        <v>698</v>
      </c>
      <c r="F225" s="144">
        <v>0</v>
      </c>
      <c r="G225" s="144">
        <v>2</v>
      </c>
    </row>
    <row r="226" spans="1:7" ht="14.6">
      <c r="A226" s="144" t="s">
        <v>699</v>
      </c>
      <c r="B226" s="144" t="s">
        <v>336</v>
      </c>
      <c r="C226" s="144" t="s">
        <v>337</v>
      </c>
      <c r="D226" s="144" t="s">
        <v>338</v>
      </c>
      <c r="E226" s="144" t="s">
        <v>700</v>
      </c>
      <c r="F226" s="144">
        <v>0</v>
      </c>
      <c r="G226" s="144">
        <v>2</v>
      </c>
    </row>
    <row r="227" spans="1:7" ht="14.6">
      <c r="A227" s="144" t="s">
        <v>701</v>
      </c>
      <c r="B227" s="144" t="s">
        <v>336</v>
      </c>
      <c r="C227" s="144" t="s">
        <v>337</v>
      </c>
      <c r="D227" s="144" t="s">
        <v>338</v>
      </c>
      <c r="E227" s="144" t="s">
        <v>702</v>
      </c>
      <c r="F227" s="144" t="s">
        <v>703</v>
      </c>
      <c r="G227" s="144">
        <v>2</v>
      </c>
    </row>
    <row r="228" spans="1:7" ht="14.6">
      <c r="A228" s="143" t="s">
        <v>704</v>
      </c>
      <c r="B228" s="144" t="s">
        <v>342</v>
      </c>
      <c r="C228" s="144" t="s">
        <v>337</v>
      </c>
      <c r="D228" s="144" t="s">
        <v>343</v>
      </c>
      <c r="E228" s="144" t="s">
        <v>705</v>
      </c>
      <c r="F228" s="144">
        <v>0</v>
      </c>
      <c r="G228" s="144">
        <v>2</v>
      </c>
    </row>
    <row r="229" spans="1:7" ht="14.6">
      <c r="A229" s="143" t="s">
        <v>706</v>
      </c>
      <c r="B229" s="144" t="s">
        <v>342</v>
      </c>
      <c r="C229" s="144" t="s">
        <v>337</v>
      </c>
      <c r="D229" s="144" t="s">
        <v>343</v>
      </c>
      <c r="E229" s="144" t="s">
        <v>707</v>
      </c>
      <c r="F229" s="144">
        <v>0</v>
      </c>
      <c r="G229" s="144">
        <v>2</v>
      </c>
    </row>
    <row r="230" spans="1:7" ht="14.6">
      <c r="A230" s="143" t="s">
        <v>708</v>
      </c>
      <c r="B230" s="144" t="s">
        <v>342</v>
      </c>
      <c r="C230" s="144" t="s">
        <v>337</v>
      </c>
      <c r="D230" s="144" t="s">
        <v>343</v>
      </c>
      <c r="E230" s="144" t="s">
        <v>709</v>
      </c>
      <c r="F230" s="144">
        <v>0</v>
      </c>
      <c r="G230" s="144">
        <v>2</v>
      </c>
    </row>
    <row r="231" spans="1:7" ht="14.6">
      <c r="A231" s="143" t="s">
        <v>710</v>
      </c>
      <c r="B231" s="144" t="s">
        <v>342</v>
      </c>
      <c r="C231" s="144" t="s">
        <v>337</v>
      </c>
      <c r="D231" s="144" t="s">
        <v>343</v>
      </c>
      <c r="E231" s="144" t="s">
        <v>403</v>
      </c>
      <c r="F231" s="144">
        <v>0</v>
      </c>
      <c r="G231" s="144">
        <v>2</v>
      </c>
    </row>
    <row r="232" spans="1:7" ht="14.6">
      <c r="A232" s="143" t="s">
        <v>711</v>
      </c>
      <c r="B232" s="144" t="s">
        <v>342</v>
      </c>
      <c r="C232" s="144" t="s">
        <v>337</v>
      </c>
      <c r="D232" s="144" t="s">
        <v>343</v>
      </c>
      <c r="E232" s="144" t="s">
        <v>712</v>
      </c>
      <c r="F232" s="144">
        <v>0</v>
      </c>
      <c r="G232" s="144">
        <v>2</v>
      </c>
    </row>
    <row r="233" spans="1:7" ht="14.6">
      <c r="A233" s="144" t="s">
        <v>713</v>
      </c>
      <c r="B233" s="144" t="s">
        <v>609</v>
      </c>
      <c r="C233" s="144" t="s">
        <v>362</v>
      </c>
      <c r="D233" s="144" t="s">
        <v>363</v>
      </c>
      <c r="E233" s="144" t="s">
        <v>714</v>
      </c>
      <c r="F233" s="144">
        <v>0</v>
      </c>
      <c r="G233" s="144">
        <v>2</v>
      </c>
    </row>
    <row r="234" spans="1:7" ht="14.6">
      <c r="A234" s="144" t="s">
        <v>715</v>
      </c>
      <c r="B234" s="144" t="s">
        <v>336</v>
      </c>
      <c r="C234" s="144" t="s">
        <v>337</v>
      </c>
      <c r="D234" s="144" t="s">
        <v>338</v>
      </c>
      <c r="E234" s="144" t="s">
        <v>716</v>
      </c>
      <c r="F234" s="144">
        <v>0</v>
      </c>
      <c r="G234" s="144">
        <v>2</v>
      </c>
    </row>
    <row r="235" spans="1:7" ht="14.6">
      <c r="A235" s="144" t="s">
        <v>717</v>
      </c>
      <c r="B235" s="144" t="s">
        <v>336</v>
      </c>
      <c r="C235" s="144" t="s">
        <v>337</v>
      </c>
      <c r="D235" s="144" t="s">
        <v>338</v>
      </c>
      <c r="E235" s="144" t="s">
        <v>718</v>
      </c>
      <c r="F235" s="144">
        <v>0</v>
      </c>
      <c r="G235" s="144">
        <v>2</v>
      </c>
    </row>
    <row r="236" spans="1:7" ht="14.6">
      <c r="A236" s="143" t="s">
        <v>719</v>
      </c>
      <c r="B236" s="144" t="s">
        <v>342</v>
      </c>
      <c r="C236" s="144" t="s">
        <v>337</v>
      </c>
      <c r="D236" s="144" t="s">
        <v>343</v>
      </c>
      <c r="E236" s="144" t="s">
        <v>720</v>
      </c>
      <c r="F236" s="144" t="s">
        <v>533</v>
      </c>
      <c r="G236" s="144">
        <v>2</v>
      </c>
    </row>
    <row r="237" spans="1:7" ht="14.6">
      <c r="A237" s="144" t="s">
        <v>721</v>
      </c>
      <c r="B237" s="144" t="s">
        <v>609</v>
      </c>
      <c r="C237" s="144" t="s">
        <v>362</v>
      </c>
      <c r="D237" s="144" t="s">
        <v>363</v>
      </c>
      <c r="E237" s="144" t="s">
        <v>722</v>
      </c>
      <c r="F237" s="144" t="s">
        <v>723</v>
      </c>
      <c r="G237" s="144">
        <v>2</v>
      </c>
    </row>
    <row r="238" spans="1:7" ht="14.6">
      <c r="A238" s="144" t="s">
        <v>724</v>
      </c>
      <c r="B238" s="144" t="s">
        <v>342</v>
      </c>
      <c r="C238" s="144" t="s">
        <v>337</v>
      </c>
      <c r="D238" s="144" t="s">
        <v>343</v>
      </c>
      <c r="E238" s="144" t="s">
        <v>725</v>
      </c>
      <c r="F238" s="144">
        <v>0</v>
      </c>
      <c r="G238" s="144">
        <v>2</v>
      </c>
    </row>
    <row r="239" spans="1:7" ht="14.6">
      <c r="A239" s="144" t="s">
        <v>726</v>
      </c>
      <c r="B239" s="144" t="s">
        <v>599</v>
      </c>
      <c r="C239" s="144" t="s">
        <v>362</v>
      </c>
      <c r="D239" s="144" t="s">
        <v>363</v>
      </c>
      <c r="E239" s="144" t="s">
        <v>727</v>
      </c>
      <c r="F239" s="144" t="s">
        <v>601</v>
      </c>
      <c r="G239" s="144">
        <v>2</v>
      </c>
    </row>
    <row r="240" spans="1:7" ht="14.6">
      <c r="A240" s="143" t="s">
        <v>728</v>
      </c>
      <c r="B240" s="144" t="s">
        <v>355</v>
      </c>
      <c r="C240" s="144" t="s">
        <v>337</v>
      </c>
      <c r="D240" s="144" t="s">
        <v>356</v>
      </c>
      <c r="E240" s="144" t="s">
        <v>729</v>
      </c>
      <c r="F240" s="144">
        <v>0</v>
      </c>
      <c r="G240" s="144">
        <v>2</v>
      </c>
    </row>
    <row r="241" spans="1:7" ht="14.6">
      <c r="A241" s="144" t="s">
        <v>730</v>
      </c>
      <c r="B241" s="144" t="s">
        <v>336</v>
      </c>
      <c r="C241" s="144" t="s">
        <v>337</v>
      </c>
      <c r="D241" s="144" t="s">
        <v>338</v>
      </c>
      <c r="E241" s="144" t="s">
        <v>731</v>
      </c>
      <c r="F241" s="144">
        <v>0</v>
      </c>
      <c r="G241" s="144">
        <v>2</v>
      </c>
    </row>
    <row r="242" spans="1:7" ht="14.6">
      <c r="A242" s="144" t="s">
        <v>732</v>
      </c>
      <c r="B242" s="144" t="s">
        <v>336</v>
      </c>
      <c r="C242" s="144" t="s">
        <v>337</v>
      </c>
      <c r="D242" s="144" t="s">
        <v>338</v>
      </c>
      <c r="E242" s="144" t="s">
        <v>733</v>
      </c>
      <c r="F242" s="144">
        <v>0</v>
      </c>
      <c r="G242" s="144">
        <v>2</v>
      </c>
    </row>
    <row r="243" spans="1:7" ht="14.6">
      <c r="A243" s="144" t="s">
        <v>734</v>
      </c>
      <c r="B243" s="144" t="s">
        <v>336</v>
      </c>
      <c r="C243" s="144" t="s">
        <v>337</v>
      </c>
      <c r="D243" s="144" t="s">
        <v>338</v>
      </c>
      <c r="E243" s="144" t="s">
        <v>735</v>
      </c>
      <c r="F243" s="144">
        <v>0</v>
      </c>
      <c r="G243" s="144">
        <v>2</v>
      </c>
    </row>
    <row r="244" spans="1:7" ht="14.6">
      <c r="A244" s="143" t="s">
        <v>736</v>
      </c>
      <c r="B244" s="144" t="s">
        <v>342</v>
      </c>
      <c r="C244" s="144" t="s">
        <v>337</v>
      </c>
      <c r="D244" s="144" t="s">
        <v>343</v>
      </c>
      <c r="E244" s="144" t="s">
        <v>737</v>
      </c>
      <c r="F244" s="144">
        <v>0</v>
      </c>
      <c r="G244" s="144">
        <v>2</v>
      </c>
    </row>
    <row r="245" spans="1:7" ht="14.6">
      <c r="A245" s="144" t="s">
        <v>738</v>
      </c>
      <c r="B245" s="144" t="s">
        <v>739</v>
      </c>
      <c r="C245" s="144" t="s">
        <v>337</v>
      </c>
      <c r="D245" s="144" t="s">
        <v>343</v>
      </c>
      <c r="E245" s="144" t="s">
        <v>740</v>
      </c>
      <c r="F245" s="144">
        <v>0</v>
      </c>
      <c r="G245" s="144">
        <v>2</v>
      </c>
    </row>
    <row r="246" spans="1:7" ht="14.6">
      <c r="A246" s="144" t="s">
        <v>741</v>
      </c>
      <c r="B246" s="144" t="s">
        <v>739</v>
      </c>
      <c r="C246" s="144" t="s">
        <v>337</v>
      </c>
      <c r="D246" s="144" t="s">
        <v>343</v>
      </c>
      <c r="E246" s="144" t="s">
        <v>742</v>
      </c>
      <c r="F246" s="144" t="s">
        <v>743</v>
      </c>
      <c r="G246" s="144">
        <v>2</v>
      </c>
    </row>
    <row r="247" spans="1:7" ht="14.6">
      <c r="A247" s="144" t="s">
        <v>744</v>
      </c>
      <c r="B247" s="144" t="s">
        <v>739</v>
      </c>
      <c r="C247" s="144" t="s">
        <v>337</v>
      </c>
      <c r="D247" s="144" t="s">
        <v>343</v>
      </c>
      <c r="E247" s="144" t="s">
        <v>745</v>
      </c>
      <c r="F247" s="144">
        <v>0</v>
      </c>
      <c r="G247" s="144">
        <v>2</v>
      </c>
    </row>
    <row r="248" spans="1:7" ht="14.6">
      <c r="A248" s="144" t="s">
        <v>746</v>
      </c>
      <c r="B248" s="144" t="s">
        <v>747</v>
      </c>
      <c r="C248" s="144" t="s">
        <v>337</v>
      </c>
      <c r="D248" s="144" t="s">
        <v>356</v>
      </c>
      <c r="E248" s="144" t="s">
        <v>748</v>
      </c>
      <c r="F248" s="144" t="s">
        <v>743</v>
      </c>
      <c r="G248" s="144">
        <v>2</v>
      </c>
    </row>
    <row r="249" spans="1:7" ht="14.6">
      <c r="A249" s="144" t="s">
        <v>749</v>
      </c>
      <c r="B249" s="144" t="s">
        <v>747</v>
      </c>
      <c r="C249" s="144" t="s">
        <v>337</v>
      </c>
      <c r="D249" s="144" t="s">
        <v>356</v>
      </c>
      <c r="E249" s="144" t="s">
        <v>750</v>
      </c>
      <c r="F249" s="144">
        <v>0</v>
      </c>
      <c r="G249" s="144">
        <v>2</v>
      </c>
    </row>
    <row r="250" spans="1:7" ht="14.6">
      <c r="A250" s="143" t="s">
        <v>751</v>
      </c>
      <c r="B250" s="144" t="s">
        <v>342</v>
      </c>
      <c r="C250" s="144" t="s">
        <v>337</v>
      </c>
      <c r="D250" s="144" t="s">
        <v>343</v>
      </c>
      <c r="E250" s="144" t="s">
        <v>752</v>
      </c>
      <c r="F250" s="144">
        <v>0</v>
      </c>
      <c r="G250" s="144">
        <v>2</v>
      </c>
    </row>
    <row r="251" spans="1:7" ht="14.6">
      <c r="A251" s="144" t="s">
        <v>753</v>
      </c>
      <c r="B251" s="144" t="s">
        <v>342</v>
      </c>
      <c r="C251" s="144" t="s">
        <v>337</v>
      </c>
      <c r="D251" s="144" t="s">
        <v>343</v>
      </c>
      <c r="E251" s="144" t="s">
        <v>754</v>
      </c>
      <c r="F251" s="144">
        <v>0</v>
      </c>
      <c r="G251" s="144">
        <v>2</v>
      </c>
    </row>
    <row r="252" spans="1:7" ht="14.6">
      <c r="A252" s="143" t="s">
        <v>755</v>
      </c>
      <c r="B252" s="144" t="s">
        <v>355</v>
      </c>
      <c r="C252" s="144" t="s">
        <v>337</v>
      </c>
      <c r="D252" s="144" t="s">
        <v>356</v>
      </c>
      <c r="E252" s="144" t="s">
        <v>756</v>
      </c>
      <c r="F252" s="144">
        <v>0</v>
      </c>
      <c r="G252" s="144">
        <v>2</v>
      </c>
    </row>
    <row r="253" spans="1:7" ht="14.6">
      <c r="A253" s="144" t="s">
        <v>757</v>
      </c>
      <c r="B253" s="144" t="s">
        <v>739</v>
      </c>
      <c r="C253" s="144" t="s">
        <v>337</v>
      </c>
      <c r="D253" s="144" t="s">
        <v>343</v>
      </c>
      <c r="E253" s="144" t="s">
        <v>758</v>
      </c>
      <c r="F253" s="144" t="s">
        <v>759</v>
      </c>
      <c r="G253" s="144">
        <v>2</v>
      </c>
    </row>
    <row r="254" spans="1:7" ht="14.6">
      <c r="A254" s="143" t="s">
        <v>760</v>
      </c>
      <c r="B254" s="144" t="s">
        <v>409</v>
      </c>
      <c r="C254" s="144" t="s">
        <v>337</v>
      </c>
      <c r="D254" s="144" t="s">
        <v>356</v>
      </c>
      <c r="E254" s="144" t="s">
        <v>761</v>
      </c>
      <c r="F254" s="144">
        <v>0</v>
      </c>
      <c r="G254" s="144">
        <v>2</v>
      </c>
    </row>
    <row r="255" spans="1:7" ht="14.6">
      <c r="A255" s="143" t="s">
        <v>762</v>
      </c>
      <c r="B255" s="144" t="s">
        <v>409</v>
      </c>
      <c r="C255" s="144" t="s">
        <v>337</v>
      </c>
      <c r="D255" s="144" t="s">
        <v>356</v>
      </c>
      <c r="E255" s="144" t="s">
        <v>763</v>
      </c>
      <c r="F255" s="144">
        <v>0</v>
      </c>
      <c r="G255" s="144">
        <v>2</v>
      </c>
    </row>
    <row r="256" spans="1:7" ht="14.6">
      <c r="A256" s="143" t="s">
        <v>764</v>
      </c>
      <c r="B256" s="144" t="s">
        <v>342</v>
      </c>
      <c r="C256" s="144" t="s">
        <v>337</v>
      </c>
      <c r="D256" s="144" t="s">
        <v>343</v>
      </c>
      <c r="E256" s="144" t="s">
        <v>765</v>
      </c>
      <c r="F256" s="144" t="s">
        <v>766</v>
      </c>
      <c r="G256" s="144">
        <v>2</v>
      </c>
    </row>
    <row r="257" spans="1:7" ht="14.6">
      <c r="A257" s="143" t="s">
        <v>767</v>
      </c>
      <c r="B257" s="144" t="s">
        <v>342</v>
      </c>
      <c r="C257" s="144" t="s">
        <v>337</v>
      </c>
      <c r="D257" s="144" t="s">
        <v>343</v>
      </c>
      <c r="E257" s="144" t="s">
        <v>768</v>
      </c>
      <c r="F257" s="144">
        <v>0</v>
      </c>
      <c r="G257" s="144">
        <v>2</v>
      </c>
    </row>
    <row r="258" spans="1:7" ht="14.6">
      <c r="A258" s="144" t="s">
        <v>769</v>
      </c>
      <c r="B258" s="144" t="s">
        <v>336</v>
      </c>
      <c r="C258" s="144" t="s">
        <v>337</v>
      </c>
      <c r="D258" s="144" t="s">
        <v>338</v>
      </c>
      <c r="E258" s="144" t="s">
        <v>770</v>
      </c>
      <c r="F258" s="144">
        <v>0</v>
      </c>
      <c r="G258" s="144">
        <v>2</v>
      </c>
    </row>
    <row r="259" spans="1:7" ht="14.6">
      <c r="A259" s="143" t="s">
        <v>771</v>
      </c>
      <c r="B259" s="144" t="s">
        <v>355</v>
      </c>
      <c r="C259" s="144" t="s">
        <v>337</v>
      </c>
      <c r="D259" s="144" t="s">
        <v>356</v>
      </c>
      <c r="E259" s="144" t="s">
        <v>772</v>
      </c>
      <c r="F259" s="144">
        <v>0</v>
      </c>
      <c r="G259" s="144">
        <v>2</v>
      </c>
    </row>
    <row r="260" spans="1:7" ht="14.6">
      <c r="A260" s="144" t="s">
        <v>773</v>
      </c>
      <c r="B260" s="144" t="s">
        <v>336</v>
      </c>
      <c r="C260" s="144" t="s">
        <v>337</v>
      </c>
      <c r="D260" s="144" t="s">
        <v>338</v>
      </c>
      <c r="E260" s="144" t="s">
        <v>774</v>
      </c>
      <c r="F260" s="144" t="s">
        <v>775</v>
      </c>
      <c r="G260" s="144">
        <v>2</v>
      </c>
    </row>
    <row r="261" spans="1:7" ht="14.6">
      <c r="A261" s="144" t="s">
        <v>776</v>
      </c>
      <c r="B261" s="144" t="s">
        <v>336</v>
      </c>
      <c r="C261" s="144" t="s">
        <v>337</v>
      </c>
      <c r="D261" s="144" t="s">
        <v>338</v>
      </c>
      <c r="E261" s="144" t="s">
        <v>777</v>
      </c>
      <c r="F261" s="144" t="s">
        <v>778</v>
      </c>
      <c r="G261" s="144">
        <v>2</v>
      </c>
    </row>
    <row r="262" spans="1:7" ht="14.6">
      <c r="A262" s="143" t="s">
        <v>779</v>
      </c>
      <c r="B262" s="144" t="s">
        <v>350</v>
      </c>
      <c r="C262" s="144" t="s">
        <v>337</v>
      </c>
      <c r="D262" s="144" t="s">
        <v>343</v>
      </c>
      <c r="E262" s="144" t="s">
        <v>780</v>
      </c>
      <c r="F262" s="144" t="s">
        <v>781</v>
      </c>
      <c r="G262" s="144">
        <v>2</v>
      </c>
    </row>
    <row r="263" spans="1:7" ht="14.6">
      <c r="A263" s="143" t="s">
        <v>782</v>
      </c>
      <c r="B263" s="144" t="s">
        <v>355</v>
      </c>
      <c r="C263" s="144" t="s">
        <v>337</v>
      </c>
      <c r="D263" s="144" t="s">
        <v>356</v>
      </c>
      <c r="E263" s="144" t="s">
        <v>783</v>
      </c>
      <c r="F263" s="144">
        <v>0</v>
      </c>
      <c r="G263" s="144">
        <v>2</v>
      </c>
    </row>
    <row r="264" spans="1:7" ht="14.6">
      <c r="A264" s="144" t="s">
        <v>784</v>
      </c>
      <c r="B264" s="144" t="s">
        <v>785</v>
      </c>
      <c r="C264" s="144" t="s">
        <v>362</v>
      </c>
      <c r="D264" s="144" t="s">
        <v>786</v>
      </c>
      <c r="E264" s="144" t="s">
        <v>672</v>
      </c>
      <c r="F264" s="144">
        <v>0</v>
      </c>
      <c r="G264" s="144">
        <v>2</v>
      </c>
    </row>
    <row r="265" spans="1:7" ht="14.6">
      <c r="A265" s="144" t="s">
        <v>787</v>
      </c>
      <c r="B265" s="144" t="s">
        <v>609</v>
      </c>
      <c r="C265" s="144" t="s">
        <v>362</v>
      </c>
      <c r="D265" s="144" t="s">
        <v>363</v>
      </c>
      <c r="E265" s="144" t="s">
        <v>515</v>
      </c>
      <c r="F265" s="144" t="s">
        <v>547</v>
      </c>
      <c r="G265" s="144">
        <v>2</v>
      </c>
    </row>
    <row r="266" spans="1:7" ht="14.6">
      <c r="A266" s="144" t="s">
        <v>788</v>
      </c>
      <c r="B266" s="144" t="s">
        <v>355</v>
      </c>
      <c r="C266" s="144" t="s">
        <v>337</v>
      </c>
      <c r="D266" s="144" t="s">
        <v>356</v>
      </c>
      <c r="E266" s="144" t="s">
        <v>789</v>
      </c>
      <c r="F266" s="144" t="s">
        <v>790</v>
      </c>
      <c r="G266" s="144">
        <v>2</v>
      </c>
    </row>
    <row r="267" spans="1:7" ht="14.6">
      <c r="A267" s="144" t="s">
        <v>791</v>
      </c>
      <c r="B267" s="144" t="s">
        <v>635</v>
      </c>
      <c r="C267" s="144" t="s">
        <v>337</v>
      </c>
      <c r="D267" s="144" t="s">
        <v>338</v>
      </c>
      <c r="E267" s="144" t="s">
        <v>792</v>
      </c>
      <c r="F267" s="144">
        <v>0</v>
      </c>
      <c r="G267" s="144">
        <v>2</v>
      </c>
    </row>
    <row r="268" spans="1:7" ht="14.6">
      <c r="A268" s="144" t="s">
        <v>793</v>
      </c>
      <c r="B268" s="144" t="s">
        <v>609</v>
      </c>
      <c r="C268" s="144" t="s">
        <v>362</v>
      </c>
      <c r="D268" s="144" t="s">
        <v>363</v>
      </c>
      <c r="E268" s="144" t="s">
        <v>794</v>
      </c>
      <c r="F268" s="144" t="s">
        <v>795</v>
      </c>
      <c r="G268" s="144">
        <v>2</v>
      </c>
    </row>
    <row r="269" spans="1:7" ht="14.6">
      <c r="A269" s="144" t="s">
        <v>796</v>
      </c>
      <c r="B269" s="144" t="s">
        <v>336</v>
      </c>
      <c r="C269" s="144" t="s">
        <v>337</v>
      </c>
      <c r="D269" s="144" t="s">
        <v>338</v>
      </c>
      <c r="E269" s="144" t="s">
        <v>797</v>
      </c>
      <c r="F269" s="144" t="s">
        <v>526</v>
      </c>
      <c r="G269" s="144">
        <v>2</v>
      </c>
    </row>
    <row r="270" spans="1:7" ht="14.6">
      <c r="A270" s="144" t="s">
        <v>798</v>
      </c>
      <c r="B270" s="144" t="s">
        <v>361</v>
      </c>
      <c r="C270" s="144" t="s">
        <v>362</v>
      </c>
      <c r="D270" s="144" t="s">
        <v>363</v>
      </c>
      <c r="E270" s="144" t="s">
        <v>799</v>
      </c>
      <c r="F270" s="144">
        <v>0</v>
      </c>
      <c r="G270" s="144">
        <v>2</v>
      </c>
    </row>
    <row r="271" spans="1:7" ht="14.6">
      <c r="A271" s="144" t="s">
        <v>800</v>
      </c>
      <c r="B271" s="144" t="s">
        <v>361</v>
      </c>
      <c r="C271" s="144" t="s">
        <v>362</v>
      </c>
      <c r="D271" s="144" t="s">
        <v>363</v>
      </c>
      <c r="E271" s="144" t="s">
        <v>801</v>
      </c>
      <c r="F271" s="144">
        <v>0</v>
      </c>
      <c r="G271" s="144">
        <v>2</v>
      </c>
    </row>
    <row r="272" spans="1:7" ht="14.6">
      <c r="A272" s="144" t="s">
        <v>802</v>
      </c>
      <c r="B272" s="144" t="s">
        <v>361</v>
      </c>
      <c r="C272" s="144" t="s">
        <v>362</v>
      </c>
      <c r="D272" s="144" t="s">
        <v>363</v>
      </c>
      <c r="E272" s="144" t="s">
        <v>803</v>
      </c>
      <c r="F272" s="144">
        <v>0</v>
      </c>
      <c r="G272" s="144">
        <v>2</v>
      </c>
    </row>
    <row r="273" spans="1:7" ht="14.6">
      <c r="A273" s="144" t="s">
        <v>804</v>
      </c>
      <c r="B273" s="144" t="s">
        <v>609</v>
      </c>
      <c r="C273" s="144" t="s">
        <v>362</v>
      </c>
      <c r="D273" s="144" t="s">
        <v>363</v>
      </c>
      <c r="E273" s="144" t="s">
        <v>805</v>
      </c>
      <c r="F273" s="144">
        <v>0</v>
      </c>
      <c r="G273" s="144">
        <v>2</v>
      </c>
    </row>
    <row r="274" spans="1:7" ht="14.6">
      <c r="A274" s="143" t="s">
        <v>806</v>
      </c>
      <c r="B274" s="144" t="s">
        <v>342</v>
      </c>
      <c r="C274" s="144" t="s">
        <v>337</v>
      </c>
      <c r="D274" s="144" t="s">
        <v>343</v>
      </c>
      <c r="E274" s="144" t="s">
        <v>807</v>
      </c>
      <c r="F274" s="144">
        <v>0</v>
      </c>
      <c r="G274" s="144">
        <v>2</v>
      </c>
    </row>
    <row r="275" spans="1:7" ht="14.6">
      <c r="A275" s="143" t="s">
        <v>808</v>
      </c>
      <c r="B275" s="144" t="s">
        <v>342</v>
      </c>
      <c r="C275" s="144" t="s">
        <v>337</v>
      </c>
      <c r="D275" s="144" t="s">
        <v>343</v>
      </c>
      <c r="E275" s="144" t="s">
        <v>809</v>
      </c>
      <c r="F275" s="144">
        <v>0</v>
      </c>
      <c r="G275" s="144">
        <v>2</v>
      </c>
    </row>
    <row r="276" spans="1:7" ht="14.6">
      <c r="A276" s="143" t="s">
        <v>810</v>
      </c>
      <c r="B276" s="144" t="s">
        <v>342</v>
      </c>
      <c r="C276" s="144" t="s">
        <v>337</v>
      </c>
      <c r="D276" s="144" t="s">
        <v>343</v>
      </c>
      <c r="E276" s="144" t="s">
        <v>811</v>
      </c>
      <c r="F276" s="144">
        <v>0</v>
      </c>
      <c r="G276" s="144">
        <v>2</v>
      </c>
    </row>
    <row r="277" spans="1:7" ht="14.6">
      <c r="A277" s="143" t="s">
        <v>812</v>
      </c>
      <c r="B277" s="144" t="s">
        <v>739</v>
      </c>
      <c r="C277" s="144" t="s">
        <v>337</v>
      </c>
      <c r="D277" s="144" t="s">
        <v>343</v>
      </c>
      <c r="E277" s="144" t="s">
        <v>396</v>
      </c>
      <c r="F277" s="144">
        <v>0</v>
      </c>
      <c r="G277" s="144">
        <v>2</v>
      </c>
    </row>
    <row r="278" spans="1:7" ht="14.6">
      <c r="A278" s="143" t="s">
        <v>813</v>
      </c>
      <c r="B278" s="144" t="s">
        <v>355</v>
      </c>
      <c r="C278" s="144" t="s">
        <v>337</v>
      </c>
      <c r="D278" s="144" t="s">
        <v>356</v>
      </c>
      <c r="E278" s="144" t="s">
        <v>814</v>
      </c>
      <c r="F278" s="144">
        <v>0</v>
      </c>
      <c r="G278" s="144">
        <v>1</v>
      </c>
    </row>
    <row r="279" spans="1:7" ht="14.6">
      <c r="A279" s="144" t="s">
        <v>815</v>
      </c>
      <c r="B279" s="144" t="s">
        <v>635</v>
      </c>
      <c r="C279" s="144" t="s">
        <v>337</v>
      </c>
      <c r="D279" s="144" t="s">
        <v>338</v>
      </c>
      <c r="E279" s="144" t="s">
        <v>816</v>
      </c>
      <c r="F279" s="144" t="s">
        <v>817</v>
      </c>
      <c r="G279" s="144">
        <v>1</v>
      </c>
    </row>
    <row r="280" spans="1:7" ht="14.6">
      <c r="A280" s="144" t="s">
        <v>818</v>
      </c>
      <c r="B280" s="144" t="s">
        <v>409</v>
      </c>
      <c r="C280" s="144" t="s">
        <v>337</v>
      </c>
      <c r="D280" s="144" t="s">
        <v>356</v>
      </c>
      <c r="E280" s="144" t="s">
        <v>672</v>
      </c>
      <c r="F280" s="144">
        <v>0</v>
      </c>
      <c r="G280" s="144">
        <v>1</v>
      </c>
    </row>
    <row r="281" spans="1:7" ht="14.6">
      <c r="A281" s="144" t="s">
        <v>819</v>
      </c>
      <c r="B281" s="144" t="s">
        <v>409</v>
      </c>
      <c r="C281" s="144" t="s">
        <v>337</v>
      </c>
      <c r="D281" s="144" t="s">
        <v>356</v>
      </c>
      <c r="E281" s="144" t="s">
        <v>754</v>
      </c>
      <c r="F281" s="144">
        <v>0</v>
      </c>
      <c r="G281" s="144">
        <v>1</v>
      </c>
    </row>
    <row r="282" spans="1:7" ht="14.6">
      <c r="A282" s="143" t="s">
        <v>820</v>
      </c>
      <c r="B282" s="144" t="s">
        <v>336</v>
      </c>
      <c r="C282" s="144" t="s">
        <v>337</v>
      </c>
      <c r="D282" s="144" t="s">
        <v>338</v>
      </c>
      <c r="E282" s="144" t="s">
        <v>399</v>
      </c>
      <c r="F282" s="144">
        <v>0</v>
      </c>
      <c r="G282" s="144">
        <v>1</v>
      </c>
    </row>
    <row r="283" spans="1:7" ht="14.6">
      <c r="A283" s="143" t="s">
        <v>821</v>
      </c>
      <c r="B283" s="144" t="s">
        <v>336</v>
      </c>
      <c r="C283" s="144" t="s">
        <v>337</v>
      </c>
      <c r="D283" s="144" t="s">
        <v>338</v>
      </c>
      <c r="E283" s="144" t="s">
        <v>822</v>
      </c>
      <c r="F283" s="144">
        <v>0</v>
      </c>
      <c r="G283" s="144">
        <v>1</v>
      </c>
    </row>
    <row r="284" spans="1:7" ht="14.6">
      <c r="A284" s="143" t="s">
        <v>823</v>
      </c>
      <c r="B284" s="144" t="s">
        <v>747</v>
      </c>
      <c r="C284" s="144" t="s">
        <v>337</v>
      </c>
      <c r="D284" s="144" t="s">
        <v>356</v>
      </c>
      <c r="E284" s="144" t="s">
        <v>814</v>
      </c>
      <c r="F284" s="144">
        <v>0</v>
      </c>
      <c r="G284" s="144">
        <v>1</v>
      </c>
    </row>
    <row r="285" spans="1:7" ht="14.6">
      <c r="A285" s="143" t="s">
        <v>824</v>
      </c>
      <c r="B285" s="144" t="s">
        <v>342</v>
      </c>
      <c r="C285" s="144" t="s">
        <v>337</v>
      </c>
      <c r="D285" s="144" t="s">
        <v>343</v>
      </c>
      <c r="E285" s="144" t="s">
        <v>825</v>
      </c>
      <c r="F285" s="144">
        <v>0</v>
      </c>
      <c r="G285" s="144">
        <v>1</v>
      </c>
    </row>
    <row r="286" spans="1:7" ht="14.6">
      <c r="A286" s="143" t="s">
        <v>826</v>
      </c>
      <c r="B286" s="144" t="s">
        <v>739</v>
      </c>
      <c r="C286" s="144" t="s">
        <v>337</v>
      </c>
      <c r="D286" s="144" t="s">
        <v>343</v>
      </c>
      <c r="E286" s="144" t="s">
        <v>628</v>
      </c>
      <c r="F286" s="144" t="s">
        <v>479</v>
      </c>
      <c r="G286" s="144">
        <v>1</v>
      </c>
    </row>
    <row r="287" spans="1:7" ht="14.6">
      <c r="A287" s="144" t="s">
        <v>827</v>
      </c>
      <c r="B287" s="144" t="s">
        <v>609</v>
      </c>
      <c r="C287" s="144" t="s">
        <v>362</v>
      </c>
      <c r="D287" s="144" t="s">
        <v>363</v>
      </c>
      <c r="E287" s="144" t="s">
        <v>828</v>
      </c>
      <c r="F287" s="144">
        <v>0</v>
      </c>
      <c r="G287" s="144">
        <v>1</v>
      </c>
    </row>
    <row r="288" spans="1:7" ht="14.6">
      <c r="A288" s="144" t="s">
        <v>829</v>
      </c>
      <c r="B288" s="144" t="s">
        <v>635</v>
      </c>
      <c r="C288" s="144" t="s">
        <v>337</v>
      </c>
      <c r="D288" s="144" t="s">
        <v>338</v>
      </c>
      <c r="E288" s="144" t="s">
        <v>830</v>
      </c>
      <c r="F288" s="144">
        <v>0</v>
      </c>
      <c r="G288" s="144">
        <v>1</v>
      </c>
    </row>
    <row r="289" spans="1:7" ht="14.6">
      <c r="A289" s="144" t="s">
        <v>831</v>
      </c>
      <c r="B289" s="144" t="s">
        <v>635</v>
      </c>
      <c r="C289" s="144" t="s">
        <v>337</v>
      </c>
      <c r="D289" s="144" t="s">
        <v>338</v>
      </c>
      <c r="E289" s="144" t="s">
        <v>832</v>
      </c>
      <c r="F289" s="144">
        <v>0</v>
      </c>
      <c r="G289" s="144">
        <v>1</v>
      </c>
    </row>
    <row r="290" spans="1:7" ht="14.6">
      <c r="A290" s="144" t="s">
        <v>833</v>
      </c>
      <c r="B290" s="144" t="s">
        <v>342</v>
      </c>
      <c r="C290" s="144" t="s">
        <v>337</v>
      </c>
      <c r="D290" s="144" t="s">
        <v>343</v>
      </c>
      <c r="E290" s="144" t="s">
        <v>761</v>
      </c>
      <c r="F290" s="144">
        <v>0</v>
      </c>
      <c r="G290" s="144">
        <v>1</v>
      </c>
    </row>
    <row r="291" spans="1:7" ht="14.6">
      <c r="A291" s="144" t="s">
        <v>834</v>
      </c>
      <c r="B291" s="144" t="s">
        <v>342</v>
      </c>
      <c r="C291" s="144" t="s">
        <v>337</v>
      </c>
      <c r="D291" s="144" t="s">
        <v>343</v>
      </c>
      <c r="E291" s="144" t="s">
        <v>835</v>
      </c>
      <c r="F291" s="144" t="s">
        <v>836</v>
      </c>
      <c r="G291" s="144">
        <v>1</v>
      </c>
    </row>
    <row r="292" spans="1:7" ht="14.6">
      <c r="A292" s="144" t="s">
        <v>837</v>
      </c>
      <c r="B292" s="144" t="s">
        <v>609</v>
      </c>
      <c r="C292" s="144" t="s">
        <v>362</v>
      </c>
      <c r="D292" s="144" t="s">
        <v>363</v>
      </c>
      <c r="E292" s="144" t="s">
        <v>838</v>
      </c>
      <c r="F292" s="144">
        <v>0</v>
      </c>
      <c r="G292" s="144">
        <v>1</v>
      </c>
    </row>
    <row r="293" spans="1:7" ht="14.6">
      <c r="A293" s="143" t="s">
        <v>839</v>
      </c>
      <c r="B293" s="144" t="s">
        <v>336</v>
      </c>
      <c r="C293" s="144" t="s">
        <v>337</v>
      </c>
      <c r="D293" s="144" t="s">
        <v>338</v>
      </c>
      <c r="E293" s="144" t="s">
        <v>840</v>
      </c>
      <c r="F293" s="144">
        <v>0</v>
      </c>
      <c r="G293" s="144">
        <v>1</v>
      </c>
    </row>
    <row r="294" spans="1:7" ht="14.6">
      <c r="A294" s="143" t="s">
        <v>841</v>
      </c>
      <c r="B294" s="144" t="s">
        <v>336</v>
      </c>
      <c r="C294" s="144" t="s">
        <v>337</v>
      </c>
      <c r="D294" s="144" t="s">
        <v>338</v>
      </c>
      <c r="E294" s="144" t="s">
        <v>842</v>
      </c>
      <c r="F294" s="144">
        <v>0</v>
      </c>
      <c r="G294" s="144">
        <v>1</v>
      </c>
    </row>
    <row r="295" spans="1:7" ht="14.6">
      <c r="A295" s="143" t="s">
        <v>843</v>
      </c>
      <c r="B295" s="144" t="s">
        <v>336</v>
      </c>
      <c r="C295" s="144" t="s">
        <v>337</v>
      </c>
      <c r="D295" s="144" t="s">
        <v>338</v>
      </c>
      <c r="E295" s="144" t="s">
        <v>844</v>
      </c>
      <c r="F295" s="144">
        <v>0</v>
      </c>
      <c r="G295" s="144">
        <v>1</v>
      </c>
    </row>
    <row r="296" spans="1:7" ht="14.6">
      <c r="A296" s="143" t="s">
        <v>845</v>
      </c>
      <c r="B296" s="144" t="s">
        <v>336</v>
      </c>
      <c r="C296" s="144" t="s">
        <v>337</v>
      </c>
      <c r="D296" s="144" t="s">
        <v>338</v>
      </c>
      <c r="E296" s="144" t="s">
        <v>681</v>
      </c>
      <c r="F296" s="144" t="s">
        <v>846</v>
      </c>
      <c r="G296" s="144">
        <v>1</v>
      </c>
    </row>
    <row r="297" spans="1:7" ht="14.6">
      <c r="A297" s="143" t="s">
        <v>847</v>
      </c>
      <c r="B297" s="144" t="s">
        <v>336</v>
      </c>
      <c r="C297" s="144" t="s">
        <v>337</v>
      </c>
      <c r="D297" s="144" t="s">
        <v>338</v>
      </c>
      <c r="E297" s="144" t="s">
        <v>848</v>
      </c>
      <c r="F297" s="144">
        <v>0</v>
      </c>
      <c r="G297" s="144">
        <v>1</v>
      </c>
    </row>
    <row r="298" spans="1:7" ht="14.6">
      <c r="A298" s="143" t="s">
        <v>849</v>
      </c>
      <c r="B298" s="144" t="s">
        <v>336</v>
      </c>
      <c r="C298" s="144" t="s">
        <v>337</v>
      </c>
      <c r="D298" s="144" t="s">
        <v>338</v>
      </c>
      <c r="E298" s="144" t="s">
        <v>850</v>
      </c>
      <c r="F298" s="144">
        <v>0</v>
      </c>
      <c r="G298" s="144">
        <v>1</v>
      </c>
    </row>
    <row r="299" spans="1:7" ht="14.6">
      <c r="A299" s="143" t="s">
        <v>851</v>
      </c>
      <c r="B299" s="144" t="s">
        <v>336</v>
      </c>
      <c r="C299" s="144" t="s">
        <v>337</v>
      </c>
      <c r="D299" s="144" t="s">
        <v>338</v>
      </c>
      <c r="E299" s="144" t="s">
        <v>852</v>
      </c>
      <c r="F299" s="144">
        <v>0</v>
      </c>
      <c r="G299" s="144">
        <v>1</v>
      </c>
    </row>
    <row r="300" spans="1:7" ht="14.6">
      <c r="A300" s="143" t="s">
        <v>853</v>
      </c>
      <c r="B300" s="144" t="s">
        <v>336</v>
      </c>
      <c r="C300" s="144" t="s">
        <v>337</v>
      </c>
      <c r="D300" s="144" t="s">
        <v>338</v>
      </c>
      <c r="E300" s="144" t="s">
        <v>854</v>
      </c>
      <c r="F300" s="144">
        <v>0</v>
      </c>
      <c r="G300" s="144">
        <v>1</v>
      </c>
    </row>
    <row r="301" spans="1:7" ht="14.6">
      <c r="A301" s="143" t="s">
        <v>855</v>
      </c>
      <c r="B301" s="144" t="s">
        <v>336</v>
      </c>
      <c r="C301" s="144" t="s">
        <v>337</v>
      </c>
      <c r="D301" s="144" t="s">
        <v>338</v>
      </c>
      <c r="E301" s="144" t="s">
        <v>856</v>
      </c>
      <c r="F301" s="144">
        <v>0</v>
      </c>
      <c r="G301" s="144">
        <v>1</v>
      </c>
    </row>
    <row r="302" spans="1:7" ht="14.6">
      <c r="A302" s="143" t="s">
        <v>857</v>
      </c>
      <c r="B302" s="144" t="s">
        <v>336</v>
      </c>
      <c r="C302" s="144" t="s">
        <v>337</v>
      </c>
      <c r="D302" s="144" t="s">
        <v>338</v>
      </c>
      <c r="E302" s="144" t="s">
        <v>858</v>
      </c>
      <c r="F302" s="144">
        <v>0</v>
      </c>
      <c r="G302" s="144">
        <v>1</v>
      </c>
    </row>
    <row r="303" spans="1:7" ht="14.6">
      <c r="A303" s="143" t="s">
        <v>859</v>
      </c>
      <c r="B303" s="144" t="s">
        <v>336</v>
      </c>
      <c r="C303" s="144" t="s">
        <v>337</v>
      </c>
      <c r="D303" s="144" t="s">
        <v>338</v>
      </c>
      <c r="E303" s="144" t="s">
        <v>860</v>
      </c>
      <c r="F303" s="144">
        <v>0</v>
      </c>
      <c r="G303" s="144">
        <v>1</v>
      </c>
    </row>
    <row r="304" spans="1:7" ht="14.6">
      <c r="A304" s="143" t="s">
        <v>861</v>
      </c>
      <c r="B304" s="144" t="s">
        <v>336</v>
      </c>
      <c r="C304" s="144" t="s">
        <v>337</v>
      </c>
      <c r="D304" s="144" t="s">
        <v>338</v>
      </c>
      <c r="E304" s="144" t="s">
        <v>862</v>
      </c>
      <c r="F304" s="144">
        <v>0</v>
      </c>
      <c r="G304" s="144">
        <v>1</v>
      </c>
    </row>
    <row r="305" spans="1:7" ht="14.6">
      <c r="A305" s="143" t="s">
        <v>863</v>
      </c>
      <c r="B305" s="144" t="s">
        <v>336</v>
      </c>
      <c r="C305" s="144" t="s">
        <v>337</v>
      </c>
      <c r="D305" s="144" t="s">
        <v>338</v>
      </c>
      <c r="E305" s="144" t="s">
        <v>864</v>
      </c>
      <c r="F305" s="144" t="s">
        <v>865</v>
      </c>
      <c r="G305" s="144">
        <v>1</v>
      </c>
    </row>
    <row r="306" spans="1:7" ht="14.6">
      <c r="A306" s="143" t="s">
        <v>866</v>
      </c>
      <c r="B306" s="144" t="s">
        <v>336</v>
      </c>
      <c r="C306" s="144" t="s">
        <v>337</v>
      </c>
      <c r="D306" s="144" t="s">
        <v>338</v>
      </c>
      <c r="E306" s="144" t="s">
        <v>867</v>
      </c>
      <c r="F306" s="144">
        <v>0</v>
      </c>
      <c r="G306" s="144">
        <v>1</v>
      </c>
    </row>
    <row r="307" spans="1:7" ht="14.6">
      <c r="A307" s="143" t="s">
        <v>868</v>
      </c>
      <c r="B307" s="144" t="s">
        <v>739</v>
      </c>
      <c r="C307" s="144" t="s">
        <v>337</v>
      </c>
      <c r="D307" s="144" t="s">
        <v>343</v>
      </c>
      <c r="E307" s="144" t="s">
        <v>869</v>
      </c>
      <c r="F307" s="144">
        <v>0</v>
      </c>
      <c r="G307" s="144">
        <v>1</v>
      </c>
    </row>
    <row r="308" spans="1:7" ht="14.6">
      <c r="A308" s="144" t="s">
        <v>870</v>
      </c>
      <c r="B308" s="144" t="s">
        <v>609</v>
      </c>
      <c r="C308" s="144" t="s">
        <v>362</v>
      </c>
      <c r="D308" s="144" t="s">
        <v>363</v>
      </c>
      <c r="E308" s="144" t="s">
        <v>871</v>
      </c>
      <c r="F308" s="144" t="s">
        <v>872</v>
      </c>
      <c r="G308" s="144">
        <v>1</v>
      </c>
    </row>
    <row r="309" spans="1:7" ht="14.6">
      <c r="A309" s="144" t="s">
        <v>873</v>
      </c>
      <c r="B309" s="144" t="s">
        <v>361</v>
      </c>
      <c r="C309" s="144" t="s">
        <v>362</v>
      </c>
      <c r="D309" s="144" t="s">
        <v>363</v>
      </c>
      <c r="E309" s="144" t="s">
        <v>613</v>
      </c>
      <c r="F309" s="144">
        <v>0</v>
      </c>
      <c r="G309" s="144">
        <v>1</v>
      </c>
    </row>
    <row r="310" spans="1:7" ht="14.6">
      <c r="A310" s="144" t="s">
        <v>874</v>
      </c>
      <c r="B310" s="144" t="s">
        <v>361</v>
      </c>
      <c r="C310" s="144" t="s">
        <v>362</v>
      </c>
      <c r="D310" s="144" t="s">
        <v>363</v>
      </c>
      <c r="E310" s="144" t="s">
        <v>388</v>
      </c>
      <c r="F310" s="144">
        <v>0</v>
      </c>
      <c r="G310" s="144">
        <v>1</v>
      </c>
    </row>
    <row r="311" spans="1:7" ht="14.6">
      <c r="A311" s="144" t="s">
        <v>875</v>
      </c>
      <c r="B311" s="144" t="s">
        <v>609</v>
      </c>
      <c r="C311" s="144" t="s">
        <v>362</v>
      </c>
      <c r="D311" s="144" t="s">
        <v>363</v>
      </c>
      <c r="E311" s="144" t="s">
        <v>876</v>
      </c>
      <c r="F311" s="144">
        <v>0</v>
      </c>
      <c r="G311" s="144">
        <v>1</v>
      </c>
    </row>
    <row r="312" spans="1:7" ht="14.6">
      <c r="A312" s="144" t="s">
        <v>877</v>
      </c>
      <c r="B312" s="144" t="s">
        <v>635</v>
      </c>
      <c r="C312" s="144" t="s">
        <v>337</v>
      </c>
      <c r="D312" s="144" t="s">
        <v>338</v>
      </c>
      <c r="E312" s="144" t="s">
        <v>642</v>
      </c>
      <c r="F312" s="144">
        <v>0</v>
      </c>
      <c r="G312" s="144">
        <v>1</v>
      </c>
    </row>
    <row r="313" spans="1:7" ht="14.6">
      <c r="A313" s="144" t="s">
        <v>878</v>
      </c>
      <c r="B313" s="144" t="s">
        <v>342</v>
      </c>
      <c r="C313" s="144" t="s">
        <v>337</v>
      </c>
      <c r="D313" s="144" t="s">
        <v>343</v>
      </c>
      <c r="E313" s="144" t="s">
        <v>879</v>
      </c>
      <c r="F313" s="144" t="s">
        <v>781</v>
      </c>
      <c r="G313" s="144">
        <v>1</v>
      </c>
    </row>
    <row r="314" spans="1:7" ht="14.6">
      <c r="A314" s="144" t="s">
        <v>880</v>
      </c>
      <c r="B314" s="144" t="s">
        <v>747</v>
      </c>
      <c r="C314" s="144" t="s">
        <v>337</v>
      </c>
      <c r="D314" s="144" t="s">
        <v>356</v>
      </c>
      <c r="E314" s="144" t="s">
        <v>881</v>
      </c>
      <c r="F314" s="144">
        <v>0</v>
      </c>
      <c r="G314" s="144">
        <v>1</v>
      </c>
    </row>
    <row r="315" spans="1:7" ht="14.6">
      <c r="A315" s="144" t="s">
        <v>882</v>
      </c>
      <c r="B315" s="144" t="s">
        <v>342</v>
      </c>
      <c r="C315" s="144" t="s">
        <v>337</v>
      </c>
      <c r="D315" s="144" t="s">
        <v>343</v>
      </c>
      <c r="E315" s="144" t="s">
        <v>883</v>
      </c>
      <c r="F315" s="144" t="s">
        <v>577</v>
      </c>
      <c r="G315" s="144">
        <v>1</v>
      </c>
    </row>
    <row r="316" spans="1:7" ht="14.6">
      <c r="A316" s="145" t="s">
        <v>884</v>
      </c>
      <c r="B316" s="145" t="s">
        <v>342</v>
      </c>
      <c r="C316" s="145" t="s">
        <v>337</v>
      </c>
      <c r="D316" s="145" t="s">
        <v>343</v>
      </c>
      <c r="E316" s="144" t="s">
        <v>885</v>
      </c>
      <c r="F316" s="144" t="s">
        <v>886</v>
      </c>
      <c r="G316" s="144">
        <v>1</v>
      </c>
    </row>
    <row r="317" spans="1:7" ht="14.6">
      <c r="A317" s="145" t="s">
        <v>887</v>
      </c>
      <c r="B317" s="145" t="s">
        <v>609</v>
      </c>
      <c r="C317" s="145" t="s">
        <v>362</v>
      </c>
      <c r="D317" s="145" t="s">
        <v>363</v>
      </c>
      <c r="E317" s="144" t="s">
        <v>780</v>
      </c>
      <c r="F317" s="144" t="s">
        <v>781</v>
      </c>
      <c r="G317" s="144">
        <v>1</v>
      </c>
    </row>
    <row r="318" spans="1:7" ht="14.6">
      <c r="A318" s="145" t="s">
        <v>888</v>
      </c>
      <c r="B318" s="145" t="s">
        <v>635</v>
      </c>
      <c r="C318" s="145" t="s">
        <v>337</v>
      </c>
      <c r="D318" s="145" t="s">
        <v>338</v>
      </c>
      <c r="E318" s="144" t="s">
        <v>889</v>
      </c>
      <c r="F318" s="144">
        <v>0</v>
      </c>
      <c r="G318" s="144">
        <v>1</v>
      </c>
    </row>
    <row r="319" spans="1:7" ht="14.6">
      <c r="A319" s="146" t="s">
        <v>890</v>
      </c>
      <c r="B319" s="145" t="s">
        <v>355</v>
      </c>
      <c r="C319" s="145" t="s">
        <v>337</v>
      </c>
      <c r="D319" s="145" t="s">
        <v>356</v>
      </c>
      <c r="E319" s="144" t="s">
        <v>891</v>
      </c>
      <c r="F319" s="144">
        <v>0</v>
      </c>
      <c r="G319" s="144">
        <v>1</v>
      </c>
    </row>
    <row r="320" spans="1:7" ht="14.6">
      <c r="A320" s="145" t="s">
        <v>892</v>
      </c>
      <c r="B320" s="145" t="s">
        <v>336</v>
      </c>
      <c r="C320" s="145" t="s">
        <v>337</v>
      </c>
      <c r="D320" s="145" t="s">
        <v>338</v>
      </c>
      <c r="E320" s="144" t="s">
        <v>893</v>
      </c>
      <c r="F320" s="144">
        <v>0</v>
      </c>
      <c r="G320" s="144">
        <v>1</v>
      </c>
    </row>
    <row r="321" spans="1:7" ht="14.6">
      <c r="A321" s="146" t="s">
        <v>894</v>
      </c>
      <c r="B321" s="145" t="s">
        <v>739</v>
      </c>
      <c r="C321" s="145" t="s">
        <v>337</v>
      </c>
      <c r="D321" s="145" t="s">
        <v>343</v>
      </c>
      <c r="E321" s="144" t="s">
        <v>895</v>
      </c>
      <c r="F321" s="144">
        <v>0</v>
      </c>
      <c r="G321" s="144">
        <v>1</v>
      </c>
    </row>
    <row r="322" spans="1:7" ht="14.6">
      <c r="A322" s="145" t="s">
        <v>896</v>
      </c>
      <c r="B322" s="145" t="s">
        <v>739</v>
      </c>
      <c r="C322" s="145" t="s">
        <v>337</v>
      </c>
      <c r="D322" s="145" t="s">
        <v>343</v>
      </c>
      <c r="E322" s="144" t="s">
        <v>897</v>
      </c>
      <c r="F322" s="144" t="s">
        <v>898</v>
      </c>
      <c r="G322" s="144">
        <v>1</v>
      </c>
    </row>
    <row r="323" spans="1:7" ht="14.6">
      <c r="A323" s="146" t="s">
        <v>899</v>
      </c>
      <c r="B323" s="145" t="s">
        <v>747</v>
      </c>
      <c r="C323" s="145" t="s">
        <v>337</v>
      </c>
      <c r="D323" s="145" t="s">
        <v>356</v>
      </c>
      <c r="E323" s="144" t="s">
        <v>900</v>
      </c>
      <c r="F323" s="144" t="s">
        <v>901</v>
      </c>
      <c r="G323" s="144">
        <v>1</v>
      </c>
    </row>
    <row r="324" spans="1:7" ht="14.6">
      <c r="A324" s="146" t="s">
        <v>902</v>
      </c>
      <c r="B324" s="145" t="s">
        <v>342</v>
      </c>
      <c r="C324" s="145" t="s">
        <v>337</v>
      </c>
      <c r="D324" s="145" t="s">
        <v>343</v>
      </c>
      <c r="E324" s="144" t="s">
        <v>903</v>
      </c>
      <c r="F324" s="144">
        <v>0</v>
      </c>
      <c r="G324" s="144">
        <v>1</v>
      </c>
    </row>
    <row r="325" spans="1:7" ht="14.6">
      <c r="A325" s="146" t="s">
        <v>904</v>
      </c>
      <c r="B325" s="145" t="s">
        <v>342</v>
      </c>
      <c r="C325" s="145" t="s">
        <v>337</v>
      </c>
      <c r="D325" s="145" t="s">
        <v>343</v>
      </c>
      <c r="E325" s="144" t="s">
        <v>515</v>
      </c>
      <c r="F325" s="144">
        <v>0</v>
      </c>
      <c r="G325" s="144">
        <v>1</v>
      </c>
    </row>
    <row r="326" spans="1:7" ht="14.6">
      <c r="A326" s="145" t="s">
        <v>905</v>
      </c>
      <c r="B326" s="145" t="s">
        <v>355</v>
      </c>
      <c r="C326" s="145" t="s">
        <v>337</v>
      </c>
      <c r="D326" s="145" t="s">
        <v>356</v>
      </c>
      <c r="E326" s="144" t="s">
        <v>906</v>
      </c>
      <c r="F326" s="144" t="s">
        <v>907</v>
      </c>
      <c r="G326" s="144">
        <v>1</v>
      </c>
    </row>
    <row r="327" spans="1:7" ht="14.6">
      <c r="A327" s="146" t="s">
        <v>908</v>
      </c>
      <c r="B327" s="145" t="s">
        <v>739</v>
      </c>
      <c r="C327" s="145" t="s">
        <v>337</v>
      </c>
      <c r="D327" s="145" t="s">
        <v>343</v>
      </c>
      <c r="E327" s="144" t="s">
        <v>672</v>
      </c>
      <c r="F327" s="144" t="s">
        <v>909</v>
      </c>
      <c r="G327" s="144">
        <v>1</v>
      </c>
    </row>
    <row r="328" spans="1:7" ht="14.6">
      <c r="A328" s="146" t="s">
        <v>910</v>
      </c>
      <c r="B328" s="145" t="s">
        <v>739</v>
      </c>
      <c r="C328" s="145" t="s">
        <v>337</v>
      </c>
      <c r="D328" s="145" t="s">
        <v>343</v>
      </c>
      <c r="E328" s="144" t="s">
        <v>707</v>
      </c>
      <c r="F328" s="144">
        <v>0</v>
      </c>
      <c r="G328" s="144">
        <v>1</v>
      </c>
    </row>
    <row r="329" spans="1:7" ht="14.6">
      <c r="A329" s="146" t="s">
        <v>911</v>
      </c>
      <c r="B329" s="145" t="s">
        <v>739</v>
      </c>
      <c r="C329" s="145" t="s">
        <v>337</v>
      </c>
      <c r="D329" s="145" t="s">
        <v>343</v>
      </c>
      <c r="E329" s="144" t="s">
        <v>912</v>
      </c>
      <c r="F329" s="144">
        <v>0</v>
      </c>
      <c r="G329" s="144">
        <v>1</v>
      </c>
    </row>
    <row r="330" spans="1:7" ht="14.6">
      <c r="A330" s="145" t="s">
        <v>913</v>
      </c>
      <c r="B330" s="145" t="s">
        <v>342</v>
      </c>
      <c r="C330" s="145" t="s">
        <v>337</v>
      </c>
      <c r="D330" s="145" t="s">
        <v>343</v>
      </c>
      <c r="E330" s="144" t="s">
        <v>914</v>
      </c>
      <c r="F330" s="144" t="s">
        <v>915</v>
      </c>
      <c r="G330" s="144">
        <v>1</v>
      </c>
    </row>
    <row r="331" spans="1:7" ht="14.6">
      <c r="A331" s="145" t="s">
        <v>916</v>
      </c>
      <c r="B331" s="145" t="s">
        <v>609</v>
      </c>
      <c r="C331" s="145" t="s">
        <v>362</v>
      </c>
      <c r="D331" s="145" t="s">
        <v>363</v>
      </c>
      <c r="E331" s="144" t="s">
        <v>917</v>
      </c>
      <c r="F331" s="144" t="s">
        <v>918</v>
      </c>
      <c r="G331" s="144">
        <v>1</v>
      </c>
    </row>
    <row r="332" spans="1:7" ht="14.6">
      <c r="A332" s="145" t="s">
        <v>919</v>
      </c>
      <c r="B332" s="145" t="s">
        <v>609</v>
      </c>
      <c r="C332" s="145" t="s">
        <v>362</v>
      </c>
      <c r="D332" s="145" t="s">
        <v>363</v>
      </c>
      <c r="E332" s="144" t="s">
        <v>920</v>
      </c>
      <c r="F332" s="144">
        <v>0</v>
      </c>
      <c r="G332" s="144">
        <v>1</v>
      </c>
    </row>
    <row r="333" spans="1:7" ht="14.6">
      <c r="A333" s="145" t="s">
        <v>921</v>
      </c>
      <c r="B333" s="145" t="s">
        <v>609</v>
      </c>
      <c r="C333" s="145" t="s">
        <v>362</v>
      </c>
      <c r="D333" s="145" t="s">
        <v>363</v>
      </c>
      <c r="E333" s="144" t="s">
        <v>922</v>
      </c>
      <c r="F333" s="144" t="s">
        <v>923</v>
      </c>
      <c r="G333" s="144">
        <v>1</v>
      </c>
    </row>
    <row r="334" spans="1:7" ht="14.6">
      <c r="A334" s="145" t="s">
        <v>924</v>
      </c>
      <c r="B334" s="145" t="s">
        <v>739</v>
      </c>
      <c r="C334" s="145" t="s">
        <v>337</v>
      </c>
      <c r="D334" s="145" t="s">
        <v>343</v>
      </c>
      <c r="E334" s="144" t="s">
        <v>925</v>
      </c>
      <c r="F334" s="144" t="s">
        <v>926</v>
      </c>
      <c r="G334" s="144">
        <v>1</v>
      </c>
    </row>
    <row r="335" spans="1:7" ht="14.6">
      <c r="A335" s="145" t="s">
        <v>927</v>
      </c>
      <c r="B335" s="145" t="s">
        <v>739</v>
      </c>
      <c r="C335" s="145" t="s">
        <v>337</v>
      </c>
      <c r="D335" s="145" t="s">
        <v>343</v>
      </c>
      <c r="E335" s="144" t="s">
        <v>928</v>
      </c>
      <c r="F335" s="144" t="s">
        <v>929</v>
      </c>
      <c r="G335" s="144">
        <v>1</v>
      </c>
    </row>
    <row r="336" spans="1:7" ht="14.6">
      <c r="A336" s="145" t="s">
        <v>930</v>
      </c>
      <c r="B336" s="145" t="s">
        <v>739</v>
      </c>
      <c r="C336" s="145" t="s">
        <v>337</v>
      </c>
      <c r="D336" s="145" t="s">
        <v>343</v>
      </c>
      <c r="E336" s="144" t="s">
        <v>931</v>
      </c>
      <c r="F336" s="144">
        <v>0</v>
      </c>
      <c r="G336" s="144">
        <v>1</v>
      </c>
    </row>
    <row r="337" spans="1:7" ht="14.6">
      <c r="A337" s="145" t="s">
        <v>932</v>
      </c>
      <c r="B337" s="145" t="s">
        <v>739</v>
      </c>
      <c r="C337" s="145" t="s">
        <v>337</v>
      </c>
      <c r="D337" s="145" t="s">
        <v>343</v>
      </c>
      <c r="E337" s="144" t="s">
        <v>933</v>
      </c>
      <c r="F337" s="144">
        <v>0</v>
      </c>
      <c r="G337" s="144">
        <v>1</v>
      </c>
    </row>
    <row r="338" spans="1:7" ht="14.6">
      <c r="A338" s="145" t="s">
        <v>934</v>
      </c>
      <c r="B338" s="145" t="s">
        <v>739</v>
      </c>
      <c r="C338" s="145" t="s">
        <v>337</v>
      </c>
      <c r="D338" s="145" t="s">
        <v>343</v>
      </c>
      <c r="E338" s="144" t="s">
        <v>935</v>
      </c>
      <c r="F338" s="144">
        <v>0</v>
      </c>
      <c r="G338" s="144">
        <v>1</v>
      </c>
    </row>
    <row r="339" spans="1:7" ht="14.6">
      <c r="A339" s="145" t="s">
        <v>936</v>
      </c>
      <c r="B339" s="145" t="s">
        <v>739</v>
      </c>
      <c r="C339" s="145" t="s">
        <v>337</v>
      </c>
      <c r="D339" s="145" t="s">
        <v>343</v>
      </c>
      <c r="E339" s="144" t="s">
        <v>937</v>
      </c>
      <c r="F339" s="144" t="s">
        <v>938</v>
      </c>
      <c r="G339" s="144">
        <v>1</v>
      </c>
    </row>
    <row r="340" spans="1:7" ht="14.6">
      <c r="A340" s="145" t="s">
        <v>939</v>
      </c>
      <c r="B340" s="145" t="s">
        <v>739</v>
      </c>
      <c r="C340" s="145" t="s">
        <v>337</v>
      </c>
      <c r="D340" s="145" t="s">
        <v>343</v>
      </c>
      <c r="E340" s="144" t="s">
        <v>940</v>
      </c>
      <c r="F340" s="144" t="s">
        <v>941</v>
      </c>
      <c r="G340" s="144">
        <v>1</v>
      </c>
    </row>
    <row r="341" spans="1:7" ht="14.6">
      <c r="A341" s="145" t="s">
        <v>942</v>
      </c>
      <c r="B341" s="145" t="s">
        <v>739</v>
      </c>
      <c r="C341" s="145" t="s">
        <v>337</v>
      </c>
      <c r="D341" s="145" t="s">
        <v>343</v>
      </c>
      <c r="E341" s="144" t="s">
        <v>943</v>
      </c>
      <c r="F341" s="144">
        <v>0</v>
      </c>
      <c r="G341" s="144">
        <v>1</v>
      </c>
    </row>
    <row r="342" spans="1:7" ht="14.6">
      <c r="A342" s="145" t="s">
        <v>944</v>
      </c>
      <c r="B342" s="145" t="s">
        <v>739</v>
      </c>
      <c r="C342" s="145" t="s">
        <v>337</v>
      </c>
      <c r="D342" s="145" t="s">
        <v>343</v>
      </c>
      <c r="E342" s="144" t="s">
        <v>945</v>
      </c>
      <c r="F342" s="144">
        <v>0</v>
      </c>
      <c r="G342" s="144">
        <v>1</v>
      </c>
    </row>
    <row r="343" spans="1:7" ht="14.6">
      <c r="A343" s="146" t="s">
        <v>946</v>
      </c>
      <c r="B343" s="145" t="s">
        <v>739</v>
      </c>
      <c r="C343" s="145" t="s">
        <v>337</v>
      </c>
      <c r="D343" s="145" t="s">
        <v>343</v>
      </c>
      <c r="E343" s="144" t="s">
        <v>947</v>
      </c>
      <c r="F343" s="144">
        <v>0</v>
      </c>
      <c r="G343" s="144">
        <v>1</v>
      </c>
    </row>
    <row r="344" spans="1:7" ht="14.6">
      <c r="A344" s="145" t="s">
        <v>948</v>
      </c>
      <c r="B344" s="145" t="s">
        <v>747</v>
      </c>
      <c r="C344" s="145" t="s">
        <v>337</v>
      </c>
      <c r="D344" s="145" t="s">
        <v>356</v>
      </c>
      <c r="E344" s="144" t="s">
        <v>949</v>
      </c>
      <c r="F344" s="144" t="s">
        <v>950</v>
      </c>
      <c r="G344" s="144">
        <v>1</v>
      </c>
    </row>
    <row r="345" spans="1:7" ht="14.6">
      <c r="A345" s="145" t="s">
        <v>951</v>
      </c>
      <c r="B345" s="145" t="s">
        <v>747</v>
      </c>
      <c r="C345" s="145" t="s">
        <v>337</v>
      </c>
      <c r="D345" s="145" t="s">
        <v>356</v>
      </c>
      <c r="E345" s="144" t="s">
        <v>758</v>
      </c>
      <c r="F345" s="144" t="s">
        <v>759</v>
      </c>
      <c r="G345" s="144">
        <v>1</v>
      </c>
    </row>
    <row r="346" spans="1:7" ht="14.6">
      <c r="A346" s="145" t="s">
        <v>952</v>
      </c>
      <c r="B346" s="145" t="s">
        <v>747</v>
      </c>
      <c r="C346" s="145" t="s">
        <v>337</v>
      </c>
      <c r="D346" s="145" t="s">
        <v>356</v>
      </c>
      <c r="E346" s="144" t="s">
        <v>953</v>
      </c>
      <c r="F346" s="144">
        <v>0</v>
      </c>
      <c r="G346" s="144">
        <v>1</v>
      </c>
    </row>
    <row r="347" spans="1:7" ht="14.6">
      <c r="A347" s="145" t="s">
        <v>954</v>
      </c>
      <c r="B347" s="145" t="s">
        <v>747</v>
      </c>
      <c r="C347" s="145" t="s">
        <v>337</v>
      </c>
      <c r="D347" s="145" t="s">
        <v>356</v>
      </c>
      <c r="E347" s="144" t="s">
        <v>955</v>
      </c>
      <c r="F347" s="144">
        <v>0</v>
      </c>
      <c r="G347" s="144">
        <v>1</v>
      </c>
    </row>
    <row r="348" spans="1:7" ht="14.6">
      <c r="A348" s="145" t="s">
        <v>956</v>
      </c>
      <c r="B348" s="145" t="s">
        <v>747</v>
      </c>
      <c r="C348" s="145" t="s">
        <v>337</v>
      </c>
      <c r="D348" s="145" t="s">
        <v>356</v>
      </c>
      <c r="E348" s="144" t="s">
        <v>957</v>
      </c>
      <c r="F348" s="144">
        <v>0</v>
      </c>
      <c r="G348" s="144">
        <v>1</v>
      </c>
    </row>
    <row r="349" spans="1:7" ht="14.6">
      <c r="A349" s="145" t="s">
        <v>958</v>
      </c>
      <c r="B349" s="145" t="s">
        <v>747</v>
      </c>
      <c r="C349" s="145" t="s">
        <v>337</v>
      </c>
      <c r="D349" s="145" t="s">
        <v>356</v>
      </c>
      <c r="E349" s="144" t="s">
        <v>959</v>
      </c>
      <c r="F349" s="144" t="s">
        <v>938</v>
      </c>
      <c r="G349" s="144">
        <v>1</v>
      </c>
    </row>
    <row r="350" spans="1:7" ht="14.6">
      <c r="A350" s="146" t="s">
        <v>960</v>
      </c>
      <c r="B350" s="145" t="s">
        <v>355</v>
      </c>
      <c r="C350" s="145" t="s">
        <v>337</v>
      </c>
      <c r="D350" s="145" t="s">
        <v>356</v>
      </c>
      <c r="E350" s="144" t="s">
        <v>488</v>
      </c>
      <c r="F350" s="144">
        <v>0</v>
      </c>
      <c r="G350" s="144">
        <v>1</v>
      </c>
    </row>
    <row r="351" spans="1:7" ht="14.6">
      <c r="A351" s="146" t="s">
        <v>961</v>
      </c>
      <c r="B351" s="145" t="s">
        <v>747</v>
      </c>
      <c r="C351" s="145" t="s">
        <v>337</v>
      </c>
      <c r="D351" s="145" t="s">
        <v>356</v>
      </c>
      <c r="E351" s="144" t="s">
        <v>962</v>
      </c>
      <c r="F351" s="144">
        <v>0</v>
      </c>
      <c r="G351" s="144">
        <v>1</v>
      </c>
    </row>
    <row r="352" spans="1:7" ht="14.6">
      <c r="A352" s="146" t="s">
        <v>963</v>
      </c>
      <c r="B352" s="145" t="s">
        <v>747</v>
      </c>
      <c r="C352" s="145" t="s">
        <v>337</v>
      </c>
      <c r="D352" s="145" t="s">
        <v>356</v>
      </c>
      <c r="E352" s="144" t="s">
        <v>964</v>
      </c>
      <c r="F352" s="144" t="s">
        <v>965</v>
      </c>
      <c r="G352" s="144">
        <v>1</v>
      </c>
    </row>
    <row r="353" spans="1:7" ht="14.6">
      <c r="A353" s="145" t="s">
        <v>966</v>
      </c>
      <c r="B353" s="145" t="s">
        <v>342</v>
      </c>
      <c r="C353" s="145" t="s">
        <v>337</v>
      </c>
      <c r="D353" s="145" t="s">
        <v>343</v>
      </c>
      <c r="E353" s="144" t="s">
        <v>967</v>
      </c>
      <c r="F353" s="144" t="s">
        <v>968</v>
      </c>
      <c r="G353" s="144">
        <v>1</v>
      </c>
    </row>
    <row r="354" spans="1:7" ht="14.6">
      <c r="A354" s="145" t="s">
        <v>969</v>
      </c>
      <c r="B354" s="145" t="s">
        <v>342</v>
      </c>
      <c r="C354" s="145" t="s">
        <v>337</v>
      </c>
      <c r="D354" s="145" t="s">
        <v>343</v>
      </c>
      <c r="E354" s="144" t="s">
        <v>970</v>
      </c>
      <c r="F354" s="144" t="s">
        <v>971</v>
      </c>
      <c r="G354" s="144">
        <v>1</v>
      </c>
    </row>
    <row r="355" spans="1:7" ht="14.6">
      <c r="A355" s="145" t="s">
        <v>972</v>
      </c>
      <c r="B355" s="145" t="s">
        <v>342</v>
      </c>
      <c r="C355" s="145" t="s">
        <v>337</v>
      </c>
      <c r="D355" s="145" t="s">
        <v>343</v>
      </c>
      <c r="E355" s="144" t="s">
        <v>973</v>
      </c>
      <c r="F355" s="144" t="s">
        <v>974</v>
      </c>
      <c r="G355" s="144">
        <v>1</v>
      </c>
    </row>
    <row r="356" spans="1:7" ht="14.6">
      <c r="A356" s="145" t="s">
        <v>975</v>
      </c>
      <c r="B356" s="145" t="s">
        <v>342</v>
      </c>
      <c r="C356" s="145" t="s">
        <v>337</v>
      </c>
      <c r="D356" s="145" t="s">
        <v>343</v>
      </c>
      <c r="E356" s="144" t="s">
        <v>976</v>
      </c>
      <c r="F356" s="144" t="s">
        <v>977</v>
      </c>
      <c r="G356" s="144">
        <v>1</v>
      </c>
    </row>
    <row r="357" spans="1:7" ht="14.6">
      <c r="A357" s="145" t="s">
        <v>978</v>
      </c>
      <c r="B357" s="145" t="s">
        <v>739</v>
      </c>
      <c r="C357" s="145" t="s">
        <v>337</v>
      </c>
      <c r="D357" s="145" t="s">
        <v>343</v>
      </c>
      <c r="E357" s="144" t="s">
        <v>879</v>
      </c>
      <c r="F357" s="144" t="s">
        <v>781</v>
      </c>
      <c r="G357" s="144">
        <v>1</v>
      </c>
    </row>
    <row r="358" spans="1:7" ht="14.6">
      <c r="A358" s="145" t="s">
        <v>979</v>
      </c>
      <c r="B358" s="145" t="s">
        <v>609</v>
      </c>
      <c r="C358" s="145" t="s">
        <v>362</v>
      </c>
      <c r="D358" s="145" t="s">
        <v>363</v>
      </c>
      <c r="E358" s="144" t="s">
        <v>980</v>
      </c>
      <c r="F358" s="144">
        <v>0</v>
      </c>
      <c r="G358" s="144">
        <v>1</v>
      </c>
    </row>
    <row r="359" spans="1:7" ht="14.6">
      <c r="A359" s="145" t="s">
        <v>981</v>
      </c>
      <c r="B359" s="145" t="s">
        <v>609</v>
      </c>
      <c r="C359" s="145" t="s">
        <v>362</v>
      </c>
      <c r="D359" s="145" t="s">
        <v>363</v>
      </c>
      <c r="E359" s="144" t="s">
        <v>752</v>
      </c>
      <c r="F359" s="144">
        <v>0</v>
      </c>
      <c r="G359" s="144">
        <v>1</v>
      </c>
    </row>
    <row r="360" spans="1:7" ht="14.6">
      <c r="A360" s="146" t="s">
        <v>982</v>
      </c>
      <c r="B360" s="145" t="s">
        <v>342</v>
      </c>
      <c r="C360" s="145" t="s">
        <v>337</v>
      </c>
      <c r="D360" s="145" t="s">
        <v>343</v>
      </c>
      <c r="E360" s="144" t="s">
        <v>983</v>
      </c>
      <c r="F360" s="144">
        <v>0</v>
      </c>
      <c r="G360" s="144">
        <v>1</v>
      </c>
    </row>
    <row r="361" spans="1:7" ht="14.6">
      <c r="A361" s="145" t="s">
        <v>984</v>
      </c>
      <c r="B361" s="145" t="s">
        <v>355</v>
      </c>
      <c r="C361" s="145" t="s">
        <v>337</v>
      </c>
      <c r="D361" s="145" t="s">
        <v>356</v>
      </c>
      <c r="E361" s="144" t="s">
        <v>985</v>
      </c>
      <c r="F361" s="144">
        <v>0</v>
      </c>
      <c r="G361" s="144">
        <v>1</v>
      </c>
    </row>
    <row r="362" spans="1:7" ht="14.6">
      <c r="A362" s="145" t="s">
        <v>986</v>
      </c>
      <c r="B362" s="145" t="s">
        <v>355</v>
      </c>
      <c r="C362" s="145" t="s">
        <v>337</v>
      </c>
      <c r="D362" s="145" t="s">
        <v>356</v>
      </c>
      <c r="E362" s="144" t="s">
        <v>987</v>
      </c>
      <c r="F362" s="144">
        <v>0</v>
      </c>
      <c r="G362" s="144">
        <v>1</v>
      </c>
    </row>
    <row r="363" spans="1:7" ht="14.6">
      <c r="A363" s="146" t="s">
        <v>988</v>
      </c>
      <c r="B363" s="145" t="s">
        <v>342</v>
      </c>
      <c r="C363" s="145" t="s">
        <v>337</v>
      </c>
      <c r="D363" s="145" t="s">
        <v>343</v>
      </c>
      <c r="E363" s="144" t="s">
        <v>989</v>
      </c>
      <c r="F363" s="144">
        <v>0</v>
      </c>
      <c r="G363" s="144">
        <v>1</v>
      </c>
    </row>
    <row r="364" spans="1:7" ht="14.6">
      <c r="A364" s="146" t="s">
        <v>990</v>
      </c>
      <c r="B364" s="145" t="s">
        <v>739</v>
      </c>
      <c r="C364" s="145" t="s">
        <v>337</v>
      </c>
      <c r="D364" s="145" t="s">
        <v>343</v>
      </c>
      <c r="E364" s="144" t="s">
        <v>991</v>
      </c>
      <c r="F364" s="144" t="s">
        <v>992</v>
      </c>
      <c r="G364" s="144">
        <v>1</v>
      </c>
    </row>
    <row r="365" spans="1:7" ht="14.6">
      <c r="A365" s="145" t="s">
        <v>993</v>
      </c>
      <c r="B365" s="145" t="s">
        <v>739</v>
      </c>
      <c r="C365" s="145" t="s">
        <v>337</v>
      </c>
      <c r="D365" s="145" t="s">
        <v>343</v>
      </c>
      <c r="E365" s="144" t="s">
        <v>994</v>
      </c>
      <c r="F365" s="144">
        <v>0</v>
      </c>
      <c r="G365" s="144">
        <v>1</v>
      </c>
    </row>
    <row r="366" spans="1:7" ht="14.6">
      <c r="A366" s="145" t="s">
        <v>995</v>
      </c>
      <c r="B366" s="145" t="s">
        <v>342</v>
      </c>
      <c r="C366" s="145" t="s">
        <v>337</v>
      </c>
      <c r="D366" s="145" t="s">
        <v>343</v>
      </c>
      <c r="E366" s="144" t="s">
        <v>996</v>
      </c>
      <c r="F366" s="144" t="s">
        <v>997</v>
      </c>
      <c r="G366" s="144">
        <v>1</v>
      </c>
    </row>
    <row r="367" spans="1:7" ht="14.6">
      <c r="A367" s="145" t="s">
        <v>998</v>
      </c>
      <c r="B367" s="145" t="s">
        <v>609</v>
      </c>
      <c r="C367" s="145" t="s">
        <v>362</v>
      </c>
      <c r="D367" s="145" t="s">
        <v>363</v>
      </c>
      <c r="E367" s="144" t="s">
        <v>999</v>
      </c>
      <c r="F367" s="144">
        <v>0</v>
      </c>
      <c r="G367" s="144">
        <v>1</v>
      </c>
    </row>
    <row r="368" spans="1:7" ht="14.6">
      <c r="A368" s="145" t="s">
        <v>1000</v>
      </c>
      <c r="B368" s="145" t="s">
        <v>785</v>
      </c>
      <c r="C368" s="145" t="s">
        <v>362</v>
      </c>
      <c r="D368" s="145" t="s">
        <v>786</v>
      </c>
      <c r="E368" s="144" t="s">
        <v>1001</v>
      </c>
      <c r="F368" s="144">
        <v>0</v>
      </c>
      <c r="G368" s="144">
        <v>1</v>
      </c>
    </row>
    <row r="369" spans="1:7" ht="14.6">
      <c r="A369" s="145" t="s">
        <v>1002</v>
      </c>
      <c r="B369" s="145" t="s">
        <v>785</v>
      </c>
      <c r="C369" s="145" t="s">
        <v>362</v>
      </c>
      <c r="D369" s="145" t="s">
        <v>786</v>
      </c>
      <c r="E369" s="144" t="s">
        <v>1003</v>
      </c>
      <c r="F369" s="144">
        <v>0</v>
      </c>
      <c r="G369" s="144">
        <v>1</v>
      </c>
    </row>
    <row r="370" spans="1:7" ht="14.6">
      <c r="A370" s="145" t="s">
        <v>1004</v>
      </c>
      <c r="B370" s="145" t="s">
        <v>785</v>
      </c>
      <c r="C370" s="145" t="s">
        <v>362</v>
      </c>
      <c r="D370" s="145" t="s">
        <v>786</v>
      </c>
      <c r="E370" s="144" t="s">
        <v>1005</v>
      </c>
      <c r="F370" s="144" t="s">
        <v>614</v>
      </c>
      <c r="G370" s="144">
        <v>1</v>
      </c>
    </row>
    <row r="371" spans="1:7" ht="14.6">
      <c r="A371" s="145" t="s">
        <v>1006</v>
      </c>
      <c r="B371" s="145" t="s">
        <v>785</v>
      </c>
      <c r="C371" s="145" t="s">
        <v>362</v>
      </c>
      <c r="D371" s="145" t="s">
        <v>786</v>
      </c>
      <c r="E371" s="144" t="s">
        <v>1007</v>
      </c>
      <c r="F371" s="144" t="s">
        <v>1008</v>
      </c>
      <c r="G371" s="144">
        <v>1</v>
      </c>
    </row>
    <row r="372" spans="1:7" ht="14.6">
      <c r="A372" s="145" t="s">
        <v>1009</v>
      </c>
      <c r="B372" s="145" t="s">
        <v>785</v>
      </c>
      <c r="C372" s="145" t="s">
        <v>362</v>
      </c>
      <c r="D372" s="145" t="s">
        <v>786</v>
      </c>
      <c r="E372" s="144" t="s">
        <v>1010</v>
      </c>
      <c r="F372" s="144">
        <v>0</v>
      </c>
      <c r="G372" s="144">
        <v>1</v>
      </c>
    </row>
    <row r="373" spans="1:7" ht="14.6">
      <c r="A373" s="145" t="s">
        <v>1011</v>
      </c>
      <c r="B373" s="145" t="s">
        <v>785</v>
      </c>
      <c r="C373" s="145" t="s">
        <v>362</v>
      </c>
      <c r="D373" s="145" t="s">
        <v>786</v>
      </c>
      <c r="E373" s="144" t="s">
        <v>1012</v>
      </c>
      <c r="F373" s="144" t="s">
        <v>1013</v>
      </c>
      <c r="G373" s="144">
        <v>1</v>
      </c>
    </row>
    <row r="374" spans="1:7" ht="14.6">
      <c r="A374" s="145" t="s">
        <v>1014</v>
      </c>
      <c r="B374" s="145" t="s">
        <v>785</v>
      </c>
      <c r="C374" s="145" t="s">
        <v>362</v>
      </c>
      <c r="D374" s="145" t="s">
        <v>786</v>
      </c>
      <c r="E374" s="144" t="s">
        <v>1015</v>
      </c>
      <c r="F374" s="144">
        <v>0</v>
      </c>
      <c r="G374" s="144">
        <v>1</v>
      </c>
    </row>
    <row r="375" spans="1:7" ht="14.6">
      <c r="A375" s="145" t="s">
        <v>1016</v>
      </c>
      <c r="B375" s="145" t="s">
        <v>785</v>
      </c>
      <c r="C375" s="145" t="s">
        <v>362</v>
      </c>
      <c r="D375" s="145" t="s">
        <v>786</v>
      </c>
      <c r="E375" s="144" t="s">
        <v>925</v>
      </c>
      <c r="F375" s="144" t="s">
        <v>926</v>
      </c>
      <c r="G375" s="144">
        <v>1</v>
      </c>
    </row>
    <row r="376" spans="1:7" ht="14.6">
      <c r="A376" s="145" t="s">
        <v>1017</v>
      </c>
      <c r="B376" s="145" t="s">
        <v>785</v>
      </c>
      <c r="C376" s="145" t="s">
        <v>362</v>
      </c>
      <c r="D376" s="145" t="s">
        <v>786</v>
      </c>
      <c r="E376" s="144" t="s">
        <v>928</v>
      </c>
      <c r="F376" s="144" t="s">
        <v>929</v>
      </c>
      <c r="G376" s="144">
        <v>1</v>
      </c>
    </row>
    <row r="377" spans="1:7" ht="14.6">
      <c r="A377" s="145" t="s">
        <v>1018</v>
      </c>
      <c r="B377" s="145" t="s">
        <v>785</v>
      </c>
      <c r="C377" s="145" t="s">
        <v>362</v>
      </c>
      <c r="D377" s="145" t="s">
        <v>786</v>
      </c>
      <c r="E377" s="144" t="s">
        <v>740</v>
      </c>
      <c r="F377" s="144">
        <v>0</v>
      </c>
      <c r="G377" s="144">
        <v>1</v>
      </c>
    </row>
    <row r="378" spans="1:7" ht="14.6">
      <c r="A378" s="145" t="s">
        <v>1019</v>
      </c>
      <c r="B378" s="145" t="s">
        <v>785</v>
      </c>
      <c r="C378" s="145" t="s">
        <v>362</v>
      </c>
      <c r="D378" s="145" t="s">
        <v>786</v>
      </c>
      <c r="E378" s="144" t="s">
        <v>933</v>
      </c>
      <c r="F378" s="144">
        <v>0</v>
      </c>
      <c r="G378" s="144">
        <v>1</v>
      </c>
    </row>
    <row r="379" spans="1:7" ht="14.6">
      <c r="A379" s="145" t="s">
        <v>1020</v>
      </c>
      <c r="B379" s="145" t="s">
        <v>785</v>
      </c>
      <c r="C379" s="145" t="s">
        <v>362</v>
      </c>
      <c r="D379" s="145" t="s">
        <v>786</v>
      </c>
      <c r="E379" s="144" t="s">
        <v>742</v>
      </c>
      <c r="F379" s="144" t="s">
        <v>743</v>
      </c>
      <c r="G379" s="144">
        <v>1</v>
      </c>
    </row>
    <row r="380" spans="1:7" ht="14.6">
      <c r="A380" s="145" t="s">
        <v>1021</v>
      </c>
      <c r="B380" s="145" t="s">
        <v>785</v>
      </c>
      <c r="C380" s="145" t="s">
        <v>362</v>
      </c>
      <c r="D380" s="145" t="s">
        <v>786</v>
      </c>
      <c r="E380" s="144" t="s">
        <v>937</v>
      </c>
      <c r="F380" s="144" t="s">
        <v>938</v>
      </c>
      <c r="G380" s="144">
        <v>1</v>
      </c>
    </row>
    <row r="381" spans="1:7" ht="14.6">
      <c r="A381" s="145" t="s">
        <v>1022</v>
      </c>
      <c r="B381" s="145" t="s">
        <v>785</v>
      </c>
      <c r="C381" s="145" t="s">
        <v>362</v>
      </c>
      <c r="D381" s="145" t="s">
        <v>786</v>
      </c>
      <c r="E381" s="144" t="s">
        <v>1023</v>
      </c>
      <c r="F381" s="144">
        <v>0</v>
      </c>
      <c r="G381" s="144">
        <v>1</v>
      </c>
    </row>
    <row r="382" spans="1:7" ht="14.6">
      <c r="A382" s="145" t="s">
        <v>1024</v>
      </c>
      <c r="B382" s="145" t="s">
        <v>785</v>
      </c>
      <c r="C382" s="145" t="s">
        <v>362</v>
      </c>
      <c r="D382" s="145" t="s">
        <v>786</v>
      </c>
      <c r="E382" s="144" t="s">
        <v>1025</v>
      </c>
      <c r="F382" s="144" t="s">
        <v>1026</v>
      </c>
      <c r="G382" s="144">
        <v>1</v>
      </c>
    </row>
    <row r="383" spans="1:7" ht="14.6">
      <c r="A383" s="145" t="s">
        <v>1027</v>
      </c>
      <c r="B383" s="145" t="s">
        <v>785</v>
      </c>
      <c r="C383" s="145" t="s">
        <v>362</v>
      </c>
      <c r="D383" s="145" t="s">
        <v>786</v>
      </c>
      <c r="E383" s="144" t="s">
        <v>1028</v>
      </c>
      <c r="F383" s="144" t="s">
        <v>1029</v>
      </c>
      <c r="G383" s="144">
        <v>1</v>
      </c>
    </row>
    <row r="384" spans="1:7" ht="14.6">
      <c r="A384" s="145" t="s">
        <v>1030</v>
      </c>
      <c r="B384" s="145" t="s">
        <v>785</v>
      </c>
      <c r="C384" s="145" t="s">
        <v>362</v>
      </c>
      <c r="D384" s="145" t="s">
        <v>786</v>
      </c>
      <c r="E384" s="144" t="s">
        <v>1031</v>
      </c>
      <c r="F384" s="144">
        <v>0</v>
      </c>
      <c r="G384" s="144">
        <v>1</v>
      </c>
    </row>
    <row r="385" spans="1:7" ht="14.6">
      <c r="A385" s="145" t="s">
        <v>1032</v>
      </c>
      <c r="B385" s="145" t="s">
        <v>785</v>
      </c>
      <c r="C385" s="145" t="s">
        <v>362</v>
      </c>
      <c r="D385" s="145" t="s">
        <v>786</v>
      </c>
      <c r="E385" s="144" t="s">
        <v>838</v>
      </c>
      <c r="F385" s="144">
        <v>0</v>
      </c>
      <c r="G385" s="144">
        <v>1</v>
      </c>
    </row>
    <row r="386" spans="1:7" ht="14.6">
      <c r="A386" s="145" t="s">
        <v>1033</v>
      </c>
      <c r="B386" s="145" t="s">
        <v>785</v>
      </c>
      <c r="C386" s="145" t="s">
        <v>362</v>
      </c>
      <c r="D386" s="145" t="s">
        <v>786</v>
      </c>
      <c r="E386" s="144" t="s">
        <v>1034</v>
      </c>
      <c r="F386" s="144">
        <v>0</v>
      </c>
      <c r="G386" s="144">
        <v>1</v>
      </c>
    </row>
    <row r="387" spans="1:7" ht="14.6">
      <c r="A387" s="145" t="s">
        <v>1035</v>
      </c>
      <c r="B387" s="145" t="s">
        <v>785</v>
      </c>
      <c r="C387" s="145" t="s">
        <v>362</v>
      </c>
      <c r="D387" s="145" t="s">
        <v>786</v>
      </c>
      <c r="E387" s="144" t="s">
        <v>722</v>
      </c>
      <c r="F387" s="144" t="s">
        <v>723</v>
      </c>
      <c r="G387" s="144">
        <v>1</v>
      </c>
    </row>
    <row r="388" spans="1:7" ht="14.6">
      <c r="A388" s="145" t="s">
        <v>1036</v>
      </c>
      <c r="B388" s="145" t="s">
        <v>785</v>
      </c>
      <c r="C388" s="145" t="s">
        <v>362</v>
      </c>
      <c r="D388" s="145" t="s">
        <v>786</v>
      </c>
      <c r="E388" s="144" t="s">
        <v>1037</v>
      </c>
      <c r="F388" s="144" t="s">
        <v>1038</v>
      </c>
      <c r="G388" s="144">
        <v>1</v>
      </c>
    </row>
    <row r="389" spans="1:7" ht="14.6">
      <c r="A389" s="145" t="s">
        <v>1039</v>
      </c>
      <c r="B389" s="145" t="s">
        <v>785</v>
      </c>
      <c r="C389" s="145" t="s">
        <v>362</v>
      </c>
      <c r="D389" s="145" t="s">
        <v>786</v>
      </c>
      <c r="E389" s="144" t="s">
        <v>1040</v>
      </c>
      <c r="F389" s="144" t="s">
        <v>1041</v>
      </c>
      <c r="G389" s="144">
        <v>1</v>
      </c>
    </row>
    <row r="390" spans="1:7" ht="14.6">
      <c r="A390" s="145" t="s">
        <v>1042</v>
      </c>
      <c r="B390" s="145" t="s">
        <v>785</v>
      </c>
      <c r="C390" s="145" t="s">
        <v>362</v>
      </c>
      <c r="D390" s="145" t="s">
        <v>786</v>
      </c>
      <c r="E390" s="144" t="s">
        <v>1043</v>
      </c>
      <c r="F390" s="144">
        <v>0</v>
      </c>
      <c r="G390" s="144">
        <v>1</v>
      </c>
    </row>
    <row r="391" spans="1:7" ht="14.6">
      <c r="A391" s="145" t="s">
        <v>1044</v>
      </c>
      <c r="B391" s="145" t="s">
        <v>785</v>
      </c>
      <c r="C391" s="145" t="s">
        <v>362</v>
      </c>
      <c r="D391" s="145" t="s">
        <v>786</v>
      </c>
      <c r="E391" s="144" t="s">
        <v>945</v>
      </c>
      <c r="F391" s="144">
        <v>0</v>
      </c>
      <c r="G391" s="144">
        <v>1</v>
      </c>
    </row>
    <row r="392" spans="1:7" ht="14.6">
      <c r="A392" s="145" t="s">
        <v>1045</v>
      </c>
      <c r="B392" s="145" t="s">
        <v>609</v>
      </c>
      <c r="C392" s="145" t="s">
        <v>362</v>
      </c>
      <c r="D392" s="145" t="s">
        <v>363</v>
      </c>
      <c r="E392" s="144" t="s">
        <v>1046</v>
      </c>
      <c r="F392" s="144" t="s">
        <v>541</v>
      </c>
      <c r="G392" s="144">
        <v>1</v>
      </c>
    </row>
    <row r="393" spans="1:7" ht="14.6">
      <c r="A393" s="145" t="s">
        <v>1047</v>
      </c>
      <c r="B393" s="145" t="s">
        <v>609</v>
      </c>
      <c r="C393" s="145" t="s">
        <v>362</v>
      </c>
      <c r="D393" s="145" t="s">
        <v>363</v>
      </c>
      <c r="E393" s="144" t="s">
        <v>1048</v>
      </c>
      <c r="F393" s="144" t="s">
        <v>1049</v>
      </c>
      <c r="G393" s="144">
        <v>1</v>
      </c>
    </row>
    <row r="394" spans="1:7" ht="14.6">
      <c r="A394" s="145" t="s">
        <v>1050</v>
      </c>
      <c r="B394" s="145" t="s">
        <v>355</v>
      </c>
      <c r="C394" s="145" t="s">
        <v>337</v>
      </c>
      <c r="D394" s="145" t="s">
        <v>356</v>
      </c>
      <c r="E394" s="144" t="s">
        <v>1051</v>
      </c>
      <c r="F394" s="144">
        <v>0</v>
      </c>
      <c r="G394" s="144">
        <v>1</v>
      </c>
    </row>
    <row r="395" spans="1:7" ht="14.6">
      <c r="A395" s="145" t="s">
        <v>1052</v>
      </c>
      <c r="B395" s="145" t="s">
        <v>355</v>
      </c>
      <c r="C395" s="145" t="s">
        <v>337</v>
      </c>
      <c r="D395" s="145" t="s">
        <v>356</v>
      </c>
      <c r="E395" s="144" t="s">
        <v>1053</v>
      </c>
      <c r="F395" s="144" t="s">
        <v>1054</v>
      </c>
      <c r="G395" s="144">
        <v>1</v>
      </c>
    </row>
    <row r="396" spans="1:7" ht="14.6">
      <c r="A396" s="145" t="s">
        <v>1055</v>
      </c>
      <c r="B396" s="145" t="s">
        <v>342</v>
      </c>
      <c r="C396" s="145" t="s">
        <v>337</v>
      </c>
      <c r="D396" s="145" t="s">
        <v>343</v>
      </c>
      <c r="E396" s="144" t="s">
        <v>1056</v>
      </c>
      <c r="F396" s="144" t="s">
        <v>1057</v>
      </c>
      <c r="G396" s="144">
        <v>1</v>
      </c>
    </row>
    <row r="397" spans="1:7" ht="14.6">
      <c r="A397" s="145" t="s">
        <v>1058</v>
      </c>
      <c r="B397" s="145" t="s">
        <v>342</v>
      </c>
      <c r="C397" s="145" t="s">
        <v>337</v>
      </c>
      <c r="D397" s="145" t="s">
        <v>343</v>
      </c>
      <c r="E397" s="144" t="s">
        <v>1059</v>
      </c>
      <c r="F397" s="144" t="s">
        <v>1060</v>
      </c>
      <c r="G397" s="144">
        <v>1</v>
      </c>
    </row>
    <row r="398" spans="1:7" ht="14.6">
      <c r="A398" s="145" t="s">
        <v>1061</v>
      </c>
      <c r="B398" s="145" t="s">
        <v>635</v>
      </c>
      <c r="C398" s="145" t="s">
        <v>337</v>
      </c>
      <c r="D398" s="145" t="s">
        <v>338</v>
      </c>
      <c r="E398" s="144" t="s">
        <v>1062</v>
      </c>
      <c r="F398" s="144" t="s">
        <v>1063</v>
      </c>
      <c r="G398" s="144">
        <v>1</v>
      </c>
    </row>
    <row r="399" spans="1:7" ht="14.6">
      <c r="A399" s="145" t="s">
        <v>1064</v>
      </c>
      <c r="B399" s="145" t="s">
        <v>342</v>
      </c>
      <c r="C399" s="145" t="s">
        <v>337</v>
      </c>
      <c r="D399" s="145" t="s">
        <v>343</v>
      </c>
      <c r="E399" s="144" t="s">
        <v>1065</v>
      </c>
      <c r="F399" s="144" t="s">
        <v>1066</v>
      </c>
      <c r="G399" s="144">
        <v>1</v>
      </c>
    </row>
    <row r="400" spans="1:7" ht="14.6">
      <c r="A400" s="146" t="s">
        <v>1067</v>
      </c>
      <c r="B400" s="145" t="s">
        <v>739</v>
      </c>
      <c r="C400" s="145" t="s">
        <v>337</v>
      </c>
      <c r="D400" s="145" t="s">
        <v>343</v>
      </c>
      <c r="E400" s="144" t="s">
        <v>1068</v>
      </c>
      <c r="F400" s="144" t="s">
        <v>1069</v>
      </c>
      <c r="G400" s="144">
        <v>1</v>
      </c>
    </row>
    <row r="401" spans="1:7" ht="14.6">
      <c r="A401" s="145" t="s">
        <v>1070</v>
      </c>
      <c r="B401" s="145" t="s">
        <v>355</v>
      </c>
      <c r="C401" s="145" t="s">
        <v>337</v>
      </c>
      <c r="D401" s="145" t="s">
        <v>356</v>
      </c>
      <c r="E401" s="144" t="s">
        <v>1071</v>
      </c>
      <c r="F401" s="144" t="s">
        <v>1072</v>
      </c>
      <c r="G401" s="144">
        <v>1</v>
      </c>
    </row>
    <row r="402" spans="1:7" ht="14.6">
      <c r="A402" s="145" t="s">
        <v>1073</v>
      </c>
      <c r="B402" s="145" t="s">
        <v>355</v>
      </c>
      <c r="C402" s="145" t="s">
        <v>337</v>
      </c>
      <c r="D402" s="145" t="s">
        <v>356</v>
      </c>
      <c r="E402" s="144" t="s">
        <v>1059</v>
      </c>
      <c r="F402" s="144" t="s">
        <v>1060</v>
      </c>
      <c r="G402" s="144">
        <v>1</v>
      </c>
    </row>
    <row r="403" spans="1:7" ht="14.6">
      <c r="A403" s="145" t="s">
        <v>1074</v>
      </c>
      <c r="B403" s="145" t="s">
        <v>599</v>
      </c>
      <c r="C403" s="145" t="s">
        <v>362</v>
      </c>
      <c r="D403" s="145" t="s">
        <v>363</v>
      </c>
      <c r="E403" s="144" t="s">
        <v>1075</v>
      </c>
      <c r="F403" s="144" t="s">
        <v>601</v>
      </c>
      <c r="G403" s="144">
        <v>1</v>
      </c>
    </row>
    <row r="404" spans="1:7" ht="14.6">
      <c r="A404" s="145" t="s">
        <v>1076</v>
      </c>
      <c r="B404" s="145" t="s">
        <v>599</v>
      </c>
      <c r="C404" s="145" t="s">
        <v>362</v>
      </c>
      <c r="D404" s="145" t="s">
        <v>363</v>
      </c>
      <c r="E404" s="144" t="s">
        <v>1077</v>
      </c>
      <c r="F404" s="144" t="s">
        <v>601</v>
      </c>
      <c r="G404" s="144">
        <v>1</v>
      </c>
    </row>
    <row r="405" spans="1:7" ht="14.6">
      <c r="A405" s="146" t="s">
        <v>1078</v>
      </c>
      <c r="B405" s="145" t="s">
        <v>739</v>
      </c>
      <c r="C405" s="145" t="s">
        <v>337</v>
      </c>
      <c r="D405" s="145" t="s">
        <v>343</v>
      </c>
      <c r="E405" s="144" t="s">
        <v>752</v>
      </c>
      <c r="F405" s="144">
        <v>0</v>
      </c>
      <c r="G405" s="144">
        <v>1</v>
      </c>
    </row>
    <row r="406" spans="1:7" ht="14.6">
      <c r="A406" s="145" t="s">
        <v>1079</v>
      </c>
      <c r="B406" s="145" t="s">
        <v>785</v>
      </c>
      <c r="C406" s="145" t="s">
        <v>362</v>
      </c>
      <c r="D406" s="145" t="s">
        <v>786</v>
      </c>
      <c r="E406" s="144" t="s">
        <v>1080</v>
      </c>
      <c r="F406" s="144" t="s">
        <v>1081</v>
      </c>
      <c r="G406" s="144">
        <v>1</v>
      </c>
    </row>
    <row r="407" spans="1:7" ht="14.6">
      <c r="A407" s="145" t="s">
        <v>1082</v>
      </c>
      <c r="B407" s="145" t="s">
        <v>785</v>
      </c>
      <c r="C407" s="145" t="s">
        <v>362</v>
      </c>
      <c r="D407" s="145" t="s">
        <v>786</v>
      </c>
      <c r="E407" s="144" t="s">
        <v>1083</v>
      </c>
      <c r="F407" s="144" t="s">
        <v>1084</v>
      </c>
      <c r="G407" s="144">
        <v>1</v>
      </c>
    </row>
    <row r="408" spans="1:7" ht="14.6">
      <c r="A408" s="145" t="s">
        <v>1085</v>
      </c>
      <c r="B408" s="145" t="s">
        <v>342</v>
      </c>
      <c r="C408" s="145" t="s">
        <v>337</v>
      </c>
      <c r="D408" s="145" t="s">
        <v>343</v>
      </c>
      <c r="E408" s="144" t="s">
        <v>1086</v>
      </c>
      <c r="F408" s="144" t="s">
        <v>1087</v>
      </c>
      <c r="G408" s="144">
        <v>1</v>
      </c>
    </row>
    <row r="409" spans="1:7" ht="14.6">
      <c r="A409" s="145" t="s">
        <v>1088</v>
      </c>
      <c r="B409" s="145" t="s">
        <v>739</v>
      </c>
      <c r="C409" s="145" t="s">
        <v>337</v>
      </c>
      <c r="D409" s="145" t="s">
        <v>343</v>
      </c>
      <c r="E409" s="144" t="s">
        <v>1089</v>
      </c>
      <c r="F409" s="144">
        <v>0</v>
      </c>
      <c r="G409" s="144">
        <v>1</v>
      </c>
    </row>
    <row r="410" spans="1:7" ht="14.6">
      <c r="A410" s="145" t="s">
        <v>1090</v>
      </c>
      <c r="B410" s="145" t="s">
        <v>747</v>
      </c>
      <c r="C410" s="145" t="s">
        <v>337</v>
      </c>
      <c r="D410" s="145" t="s">
        <v>356</v>
      </c>
      <c r="E410" s="144" t="s">
        <v>1091</v>
      </c>
      <c r="F410" s="144">
        <v>0</v>
      </c>
      <c r="G410" s="144">
        <v>1</v>
      </c>
    </row>
    <row r="411" spans="1:7" ht="14.6">
      <c r="A411" s="145" t="s">
        <v>1092</v>
      </c>
      <c r="B411" s="145" t="s">
        <v>747</v>
      </c>
      <c r="C411" s="145" t="s">
        <v>337</v>
      </c>
      <c r="D411" s="145" t="s">
        <v>356</v>
      </c>
      <c r="E411" s="144" t="s">
        <v>925</v>
      </c>
      <c r="F411" s="144" t="s">
        <v>926</v>
      </c>
      <c r="G411" s="144">
        <v>1</v>
      </c>
    </row>
    <row r="412" spans="1:7" ht="14.6">
      <c r="A412" s="145" t="s">
        <v>1093</v>
      </c>
      <c r="B412" s="145" t="s">
        <v>747</v>
      </c>
      <c r="C412" s="145" t="s">
        <v>337</v>
      </c>
      <c r="D412" s="145" t="s">
        <v>356</v>
      </c>
      <c r="E412" s="144" t="s">
        <v>1094</v>
      </c>
      <c r="F412" s="144" t="s">
        <v>1095</v>
      </c>
      <c r="G412" s="144">
        <v>1</v>
      </c>
    </row>
    <row r="413" spans="1:7" ht="14.6">
      <c r="A413" s="145" t="s">
        <v>1096</v>
      </c>
      <c r="B413" s="145" t="s">
        <v>599</v>
      </c>
      <c r="C413" s="145" t="s">
        <v>362</v>
      </c>
      <c r="D413" s="145" t="s">
        <v>363</v>
      </c>
      <c r="E413" s="144" t="s">
        <v>1097</v>
      </c>
      <c r="F413" s="144" t="s">
        <v>601</v>
      </c>
      <c r="G413" s="144">
        <v>1</v>
      </c>
    </row>
    <row r="414" spans="1:7" ht="14.6">
      <c r="A414" s="145" t="s">
        <v>1098</v>
      </c>
      <c r="B414" s="145" t="s">
        <v>609</v>
      </c>
      <c r="C414" s="145" t="s">
        <v>362</v>
      </c>
      <c r="D414" s="145" t="s">
        <v>363</v>
      </c>
      <c r="E414" s="144" t="s">
        <v>1099</v>
      </c>
      <c r="F414" s="144">
        <v>0</v>
      </c>
      <c r="G414" s="144">
        <v>1</v>
      </c>
    </row>
    <row r="415" spans="1:7" ht="14.6">
      <c r="A415" s="145" t="s">
        <v>1100</v>
      </c>
      <c r="B415" s="145" t="s">
        <v>609</v>
      </c>
      <c r="C415" s="145" t="s">
        <v>362</v>
      </c>
      <c r="D415" s="145" t="s">
        <v>363</v>
      </c>
      <c r="E415" s="144" t="s">
        <v>1101</v>
      </c>
      <c r="F415" s="144">
        <v>0</v>
      </c>
      <c r="G415" s="144">
        <v>1</v>
      </c>
    </row>
    <row r="416" spans="1:7" ht="14.6">
      <c r="A416" s="145" t="s">
        <v>1102</v>
      </c>
      <c r="B416" s="145" t="s">
        <v>609</v>
      </c>
      <c r="C416" s="145" t="s">
        <v>362</v>
      </c>
      <c r="D416" s="145" t="s">
        <v>363</v>
      </c>
      <c r="E416" s="144" t="s">
        <v>1103</v>
      </c>
      <c r="F416" s="144">
        <v>0</v>
      </c>
      <c r="G416" s="144">
        <v>1</v>
      </c>
    </row>
    <row r="417" spans="1:7" ht="14.6">
      <c r="A417" s="145" t="s">
        <v>1104</v>
      </c>
      <c r="B417" s="145" t="s">
        <v>609</v>
      </c>
      <c r="C417" s="145" t="s">
        <v>362</v>
      </c>
      <c r="D417" s="145" t="s">
        <v>363</v>
      </c>
      <c r="E417" s="144" t="s">
        <v>1105</v>
      </c>
      <c r="F417" s="144" t="s">
        <v>781</v>
      </c>
      <c r="G417" s="144">
        <v>1</v>
      </c>
    </row>
    <row r="418" spans="1:7" ht="14.6">
      <c r="A418" s="146" t="s">
        <v>1106</v>
      </c>
      <c r="B418" s="145" t="s">
        <v>342</v>
      </c>
      <c r="C418" s="145" t="s">
        <v>337</v>
      </c>
      <c r="D418" s="145" t="s">
        <v>343</v>
      </c>
      <c r="E418" s="144" t="s">
        <v>1107</v>
      </c>
      <c r="F418" s="144">
        <v>0</v>
      </c>
      <c r="G418" s="144">
        <v>1</v>
      </c>
    </row>
    <row r="419" spans="1:7" ht="14.6">
      <c r="A419" s="145" t="s">
        <v>1108</v>
      </c>
      <c r="B419" s="145" t="s">
        <v>355</v>
      </c>
      <c r="C419" s="145" t="s">
        <v>337</v>
      </c>
      <c r="D419" s="145" t="s">
        <v>356</v>
      </c>
      <c r="E419" s="144" t="s">
        <v>1109</v>
      </c>
      <c r="F419" s="144" t="s">
        <v>1110</v>
      </c>
      <c r="G419" s="144">
        <v>1</v>
      </c>
    </row>
    <row r="420" spans="1:7" ht="14.6">
      <c r="A420" s="145" t="s">
        <v>1111</v>
      </c>
      <c r="B420" s="145" t="s">
        <v>599</v>
      </c>
      <c r="C420" s="145" t="s">
        <v>362</v>
      </c>
      <c r="D420" s="145" t="s">
        <v>363</v>
      </c>
      <c r="E420" s="144" t="s">
        <v>1112</v>
      </c>
      <c r="F420" s="144" t="s">
        <v>601</v>
      </c>
      <c r="G420" s="144">
        <v>1</v>
      </c>
    </row>
    <row r="421" spans="1:7" ht="14.6">
      <c r="A421" s="145" t="s">
        <v>1113</v>
      </c>
      <c r="B421" s="145" t="s">
        <v>599</v>
      </c>
      <c r="C421" s="145" t="s">
        <v>362</v>
      </c>
      <c r="D421" s="145" t="s">
        <v>363</v>
      </c>
      <c r="E421" s="144" t="s">
        <v>1114</v>
      </c>
      <c r="F421" s="144" t="s">
        <v>601</v>
      </c>
      <c r="G421" s="144">
        <v>1</v>
      </c>
    </row>
    <row r="422" spans="1:7" ht="14.6">
      <c r="A422" s="145" t="s">
        <v>1115</v>
      </c>
      <c r="B422" s="145" t="s">
        <v>599</v>
      </c>
      <c r="C422" s="145" t="s">
        <v>362</v>
      </c>
      <c r="D422" s="145" t="s">
        <v>363</v>
      </c>
      <c r="E422" s="144" t="s">
        <v>1116</v>
      </c>
      <c r="F422" s="144" t="s">
        <v>601</v>
      </c>
      <c r="G422" s="144">
        <v>1</v>
      </c>
    </row>
    <row r="423" spans="1:7" ht="14.6">
      <c r="A423" s="146" t="s">
        <v>1117</v>
      </c>
      <c r="B423" s="145" t="s">
        <v>355</v>
      </c>
      <c r="C423" s="145" t="s">
        <v>337</v>
      </c>
      <c r="D423" s="145" t="s">
        <v>356</v>
      </c>
      <c r="E423" s="144" t="s">
        <v>1118</v>
      </c>
      <c r="F423" s="144">
        <v>0</v>
      </c>
      <c r="G423" s="144">
        <v>1</v>
      </c>
    </row>
    <row r="424" spans="1:7" ht="14.6">
      <c r="A424" s="145" t="s">
        <v>1119</v>
      </c>
      <c r="B424" s="145" t="s">
        <v>739</v>
      </c>
      <c r="C424" s="145" t="s">
        <v>337</v>
      </c>
      <c r="D424" s="145" t="s">
        <v>343</v>
      </c>
      <c r="E424" s="144" t="s">
        <v>1120</v>
      </c>
      <c r="F424" s="144">
        <v>0</v>
      </c>
      <c r="G424" s="144">
        <v>1</v>
      </c>
    </row>
    <row r="425" spans="1:7" ht="14.6">
      <c r="A425" s="145" t="s">
        <v>1121</v>
      </c>
      <c r="B425" s="145" t="s">
        <v>747</v>
      </c>
      <c r="C425" s="145" t="s">
        <v>337</v>
      </c>
      <c r="D425" s="145" t="s">
        <v>356</v>
      </c>
      <c r="E425" s="144" t="s">
        <v>1122</v>
      </c>
      <c r="F425" s="144">
        <v>0</v>
      </c>
      <c r="G425" s="144">
        <v>1</v>
      </c>
    </row>
    <row r="426" spans="1:7" ht="14.6">
      <c r="A426" s="146" t="s">
        <v>1123</v>
      </c>
      <c r="B426" s="145" t="s">
        <v>342</v>
      </c>
      <c r="C426" s="145" t="s">
        <v>337</v>
      </c>
      <c r="D426" s="145" t="s">
        <v>343</v>
      </c>
      <c r="E426" s="144" t="s">
        <v>540</v>
      </c>
      <c r="F426" s="144" t="s">
        <v>541</v>
      </c>
      <c r="G426" s="144">
        <v>1</v>
      </c>
    </row>
    <row r="427" spans="1:7" ht="14.6">
      <c r="A427" s="146" t="s">
        <v>1124</v>
      </c>
      <c r="B427" s="145" t="s">
        <v>355</v>
      </c>
      <c r="C427" s="145" t="s">
        <v>337</v>
      </c>
      <c r="D427" s="145" t="s">
        <v>356</v>
      </c>
      <c r="E427" s="144" t="s">
        <v>540</v>
      </c>
      <c r="F427" s="144" t="s">
        <v>541</v>
      </c>
      <c r="G427" s="144">
        <v>1</v>
      </c>
    </row>
    <row r="428" spans="1:7" ht="14.6">
      <c r="A428" s="145" t="s">
        <v>1125</v>
      </c>
      <c r="B428" s="145" t="s">
        <v>609</v>
      </c>
      <c r="C428" s="145" t="s">
        <v>362</v>
      </c>
      <c r="D428" s="145" t="s">
        <v>363</v>
      </c>
      <c r="E428" s="144" t="s">
        <v>1126</v>
      </c>
      <c r="F428" s="144" t="s">
        <v>541</v>
      </c>
      <c r="G428" s="144">
        <v>1</v>
      </c>
    </row>
    <row r="429" spans="1:7" ht="14.6">
      <c r="A429" s="145" t="s">
        <v>1127</v>
      </c>
      <c r="B429" s="145" t="s">
        <v>342</v>
      </c>
      <c r="C429" s="145" t="s">
        <v>337</v>
      </c>
      <c r="D429" s="145" t="s">
        <v>343</v>
      </c>
      <c r="E429" s="144" t="s">
        <v>1126</v>
      </c>
      <c r="F429" s="144" t="s">
        <v>541</v>
      </c>
      <c r="G429" s="144">
        <v>1</v>
      </c>
    </row>
    <row r="430" spans="1:7" ht="14.6">
      <c r="A430" s="146" t="s">
        <v>1128</v>
      </c>
      <c r="B430" s="145" t="s">
        <v>739</v>
      </c>
      <c r="C430" s="145" t="s">
        <v>337</v>
      </c>
      <c r="D430" s="145" t="s">
        <v>343</v>
      </c>
      <c r="E430" s="144" t="s">
        <v>1129</v>
      </c>
      <c r="F430" s="144">
        <v>0</v>
      </c>
      <c r="G430" s="144">
        <v>1</v>
      </c>
    </row>
    <row r="431" spans="1:7" ht="14.6">
      <c r="A431" s="145" t="s">
        <v>1130</v>
      </c>
      <c r="B431" s="145" t="s">
        <v>739</v>
      </c>
      <c r="C431" s="145" t="s">
        <v>337</v>
      </c>
      <c r="D431" s="145" t="s">
        <v>343</v>
      </c>
      <c r="E431" s="144" t="s">
        <v>1059</v>
      </c>
      <c r="F431" s="144" t="s">
        <v>1060</v>
      </c>
      <c r="G431" s="144">
        <v>1</v>
      </c>
    </row>
    <row r="432" spans="1:7" ht="14.6">
      <c r="A432" s="145" t="s">
        <v>1131</v>
      </c>
      <c r="B432" s="145" t="s">
        <v>739</v>
      </c>
      <c r="C432" s="145" t="s">
        <v>337</v>
      </c>
      <c r="D432" s="145" t="s">
        <v>343</v>
      </c>
      <c r="E432" s="144" t="s">
        <v>1132</v>
      </c>
      <c r="F432" s="144">
        <v>0</v>
      </c>
      <c r="G432" s="144">
        <v>1</v>
      </c>
    </row>
    <row r="433" spans="1:7" ht="14.6">
      <c r="A433" s="145" t="s">
        <v>1133</v>
      </c>
      <c r="B433" s="145" t="s">
        <v>739</v>
      </c>
      <c r="C433" s="145" t="s">
        <v>337</v>
      </c>
      <c r="D433" s="145" t="s">
        <v>343</v>
      </c>
      <c r="E433" s="144" t="s">
        <v>1134</v>
      </c>
      <c r="F433" s="144">
        <v>0</v>
      </c>
      <c r="G433" s="144">
        <v>1</v>
      </c>
    </row>
    <row r="434" spans="1:7" ht="14.6">
      <c r="A434" s="145" t="s">
        <v>1135</v>
      </c>
      <c r="B434" s="145" t="s">
        <v>355</v>
      </c>
      <c r="C434" s="145" t="s">
        <v>337</v>
      </c>
      <c r="D434" s="145" t="s">
        <v>356</v>
      </c>
      <c r="E434" s="144" t="s">
        <v>1136</v>
      </c>
      <c r="F434" s="144">
        <v>0</v>
      </c>
      <c r="G434" s="144">
        <v>1</v>
      </c>
    </row>
    <row r="435" spans="1:7" ht="14.6">
      <c r="A435" s="145" t="s">
        <v>1137</v>
      </c>
      <c r="B435" s="145" t="s">
        <v>355</v>
      </c>
      <c r="C435" s="145" t="s">
        <v>337</v>
      </c>
      <c r="D435" s="145" t="s">
        <v>356</v>
      </c>
      <c r="E435" s="144" t="s">
        <v>1126</v>
      </c>
      <c r="F435" s="144" t="s">
        <v>541</v>
      </c>
      <c r="G435" s="144">
        <v>1</v>
      </c>
    </row>
    <row r="436" spans="1:7" ht="14.6">
      <c r="A436" s="145" t="s">
        <v>1138</v>
      </c>
      <c r="B436" s="145" t="s">
        <v>739</v>
      </c>
      <c r="C436" s="145" t="s">
        <v>337</v>
      </c>
      <c r="D436" s="145" t="s">
        <v>343</v>
      </c>
      <c r="E436" s="144" t="s">
        <v>1126</v>
      </c>
      <c r="F436" s="144" t="s">
        <v>541</v>
      </c>
      <c r="G436" s="144">
        <v>1</v>
      </c>
    </row>
    <row r="437" spans="1:7" ht="14.6">
      <c r="A437" s="146" t="s">
        <v>1139</v>
      </c>
      <c r="B437" s="145" t="s">
        <v>739</v>
      </c>
      <c r="C437" s="145" t="s">
        <v>337</v>
      </c>
      <c r="D437" s="145" t="s">
        <v>343</v>
      </c>
      <c r="E437" s="144" t="s">
        <v>515</v>
      </c>
      <c r="F437" s="144">
        <v>0</v>
      </c>
      <c r="G437" s="144">
        <v>1</v>
      </c>
    </row>
    <row r="438" spans="1:7" ht="14.6">
      <c r="A438" s="145" t="s">
        <v>1140</v>
      </c>
      <c r="B438" s="145" t="s">
        <v>609</v>
      </c>
      <c r="C438" s="145" t="s">
        <v>362</v>
      </c>
      <c r="D438" s="145" t="s">
        <v>363</v>
      </c>
      <c r="E438" s="144" t="s">
        <v>1141</v>
      </c>
      <c r="F438" s="144">
        <v>0</v>
      </c>
      <c r="G438" s="144">
        <v>1</v>
      </c>
    </row>
    <row r="439" spans="1:7" ht="14.6">
      <c r="A439" s="145" t="s">
        <v>1142</v>
      </c>
      <c r="B439" s="145" t="s">
        <v>747</v>
      </c>
      <c r="C439" s="145" t="s">
        <v>337</v>
      </c>
      <c r="D439" s="145" t="s">
        <v>356</v>
      </c>
      <c r="E439" s="144" t="s">
        <v>1143</v>
      </c>
      <c r="F439" s="144">
        <v>0</v>
      </c>
      <c r="G439" s="144">
        <v>1</v>
      </c>
    </row>
    <row r="440" spans="1:7" ht="14.6">
      <c r="A440" s="145" t="s">
        <v>1144</v>
      </c>
      <c r="B440" s="145" t="s">
        <v>747</v>
      </c>
      <c r="C440" s="145" t="s">
        <v>337</v>
      </c>
      <c r="D440" s="145" t="s">
        <v>356</v>
      </c>
      <c r="E440" s="144" t="s">
        <v>1132</v>
      </c>
      <c r="F440" s="144" t="s">
        <v>541</v>
      </c>
      <c r="G440" s="144">
        <v>1</v>
      </c>
    </row>
    <row r="441" spans="1:7" ht="14.6">
      <c r="A441" s="145" t="s">
        <v>1145</v>
      </c>
      <c r="B441" s="145" t="s">
        <v>599</v>
      </c>
      <c r="C441" s="145" t="s">
        <v>362</v>
      </c>
      <c r="D441" s="145" t="s">
        <v>363</v>
      </c>
      <c r="E441" s="144" t="s">
        <v>1146</v>
      </c>
      <c r="F441" s="144" t="s">
        <v>601</v>
      </c>
      <c r="G441" s="144">
        <v>1</v>
      </c>
    </row>
    <row r="442" spans="1:7" ht="14.6">
      <c r="A442" s="146" t="s">
        <v>1147</v>
      </c>
      <c r="B442" s="145" t="s">
        <v>355</v>
      </c>
      <c r="C442" s="145" t="s">
        <v>337</v>
      </c>
      <c r="D442" s="145" t="s">
        <v>356</v>
      </c>
      <c r="E442" s="144" t="s">
        <v>1148</v>
      </c>
      <c r="F442" s="144">
        <v>0</v>
      </c>
      <c r="G442" s="144">
        <v>1</v>
      </c>
    </row>
    <row r="443" spans="1:7" ht="14.6">
      <c r="A443" s="145" t="s">
        <v>1149</v>
      </c>
      <c r="B443" s="145" t="s">
        <v>747</v>
      </c>
      <c r="C443" s="145" t="s">
        <v>337</v>
      </c>
      <c r="D443" s="145" t="s">
        <v>356</v>
      </c>
      <c r="E443" s="144" t="s">
        <v>1126</v>
      </c>
      <c r="F443" s="144" t="s">
        <v>541</v>
      </c>
      <c r="G443" s="144">
        <v>1</v>
      </c>
    </row>
    <row r="444" spans="1:7" ht="14.6">
      <c r="A444" s="145" t="s">
        <v>1150</v>
      </c>
      <c r="B444" s="145" t="s">
        <v>609</v>
      </c>
      <c r="C444" s="145" t="s">
        <v>362</v>
      </c>
      <c r="D444" s="145" t="s">
        <v>363</v>
      </c>
      <c r="E444" s="144" t="s">
        <v>1151</v>
      </c>
      <c r="F444" s="144" t="s">
        <v>1152</v>
      </c>
      <c r="G444" s="144">
        <v>1</v>
      </c>
    </row>
    <row r="445" spans="1:7" ht="14.6">
      <c r="A445" s="145" t="s">
        <v>1153</v>
      </c>
      <c r="B445" s="145" t="s">
        <v>609</v>
      </c>
      <c r="C445" s="145" t="s">
        <v>362</v>
      </c>
      <c r="D445" s="145" t="s">
        <v>363</v>
      </c>
      <c r="E445" s="144" t="s">
        <v>1034</v>
      </c>
      <c r="F445" s="144">
        <v>0</v>
      </c>
      <c r="G445" s="144">
        <v>1</v>
      </c>
    </row>
    <row r="446" spans="1:7" ht="14.6">
      <c r="A446" s="145" t="s">
        <v>1154</v>
      </c>
      <c r="B446" s="145" t="s">
        <v>609</v>
      </c>
      <c r="C446" s="145" t="s">
        <v>362</v>
      </c>
      <c r="D446" s="145" t="s">
        <v>363</v>
      </c>
      <c r="E446" s="144" t="s">
        <v>1037</v>
      </c>
      <c r="F446" s="144" t="s">
        <v>1038</v>
      </c>
      <c r="G446" s="144">
        <v>1</v>
      </c>
    </row>
    <row r="447" spans="1:7" ht="14.6">
      <c r="A447" s="145" t="s">
        <v>1155</v>
      </c>
      <c r="B447" s="145" t="s">
        <v>342</v>
      </c>
      <c r="C447" s="145" t="s">
        <v>337</v>
      </c>
      <c r="D447" s="145" t="s">
        <v>343</v>
      </c>
      <c r="E447" s="144" t="s">
        <v>805</v>
      </c>
      <c r="F447" s="144" t="s">
        <v>1156</v>
      </c>
      <c r="G447" s="144">
        <v>1</v>
      </c>
    </row>
    <row r="448" spans="1:7" ht="14.6">
      <c r="A448" s="145" t="s">
        <v>1157</v>
      </c>
      <c r="B448" s="145" t="s">
        <v>342</v>
      </c>
      <c r="C448" s="145" t="s">
        <v>337</v>
      </c>
      <c r="D448" s="145" t="s">
        <v>343</v>
      </c>
      <c r="E448" s="144" t="s">
        <v>1158</v>
      </c>
      <c r="F448" s="144" t="s">
        <v>1159</v>
      </c>
      <c r="G448" s="144">
        <v>1</v>
      </c>
    </row>
    <row r="449" spans="1:7" ht="14.6">
      <c r="A449" s="145" t="s">
        <v>1160</v>
      </c>
      <c r="B449" s="145" t="s">
        <v>609</v>
      </c>
      <c r="C449" s="145" t="s">
        <v>362</v>
      </c>
      <c r="D449" s="145" t="s">
        <v>363</v>
      </c>
      <c r="E449" s="144" t="s">
        <v>1161</v>
      </c>
      <c r="F449" s="144" t="s">
        <v>1162</v>
      </c>
      <c r="G449" s="144">
        <v>1</v>
      </c>
    </row>
    <row r="450" spans="1:7" ht="14.6">
      <c r="A450" s="145" t="s">
        <v>1163</v>
      </c>
      <c r="B450" s="145" t="s">
        <v>609</v>
      </c>
      <c r="C450" s="145" t="s">
        <v>362</v>
      </c>
      <c r="D450" s="145" t="s">
        <v>363</v>
      </c>
      <c r="E450" s="144" t="s">
        <v>515</v>
      </c>
      <c r="F450" s="144" t="s">
        <v>1164</v>
      </c>
      <c r="G450" s="144">
        <v>1</v>
      </c>
    </row>
    <row r="451" spans="1:7" ht="14.6">
      <c r="A451" s="145" t="s">
        <v>1165</v>
      </c>
      <c r="B451" s="145" t="s">
        <v>609</v>
      </c>
      <c r="C451" s="145" t="s">
        <v>362</v>
      </c>
      <c r="D451" s="145" t="s">
        <v>363</v>
      </c>
      <c r="E451" s="144" t="s">
        <v>1166</v>
      </c>
      <c r="F451" s="144">
        <v>0</v>
      </c>
      <c r="G451" s="144">
        <v>1</v>
      </c>
    </row>
    <row r="452" spans="1:7" ht="14.6">
      <c r="A452" s="145" t="s">
        <v>1167</v>
      </c>
      <c r="B452" s="145" t="s">
        <v>609</v>
      </c>
      <c r="C452" s="145" t="s">
        <v>362</v>
      </c>
      <c r="D452" s="145" t="s">
        <v>363</v>
      </c>
      <c r="E452" s="144" t="s">
        <v>720</v>
      </c>
      <c r="F452" s="144" t="s">
        <v>533</v>
      </c>
      <c r="G452" s="144">
        <v>1</v>
      </c>
    </row>
    <row r="453" spans="1:7" ht="14.6">
      <c r="A453" s="146" t="s">
        <v>1168</v>
      </c>
      <c r="B453" s="145" t="s">
        <v>739</v>
      </c>
      <c r="C453" s="145" t="s">
        <v>337</v>
      </c>
      <c r="D453" s="145" t="s">
        <v>343</v>
      </c>
      <c r="E453" s="144" t="s">
        <v>1169</v>
      </c>
      <c r="F453" s="144" t="s">
        <v>1170</v>
      </c>
      <c r="G453" s="144">
        <v>1</v>
      </c>
    </row>
    <row r="454" spans="1:7" ht="14.6">
      <c r="A454" s="145" t="s">
        <v>1171</v>
      </c>
      <c r="B454" s="145" t="s">
        <v>739</v>
      </c>
      <c r="C454" s="145" t="s">
        <v>337</v>
      </c>
      <c r="D454" s="145" t="s">
        <v>343</v>
      </c>
      <c r="E454" s="144" t="s">
        <v>1172</v>
      </c>
      <c r="F454" s="144" t="s">
        <v>1173</v>
      </c>
      <c r="G454" s="144">
        <v>1</v>
      </c>
    </row>
    <row r="455" spans="1:7" ht="14.6">
      <c r="A455" s="146" t="s">
        <v>1174</v>
      </c>
      <c r="B455" s="145" t="s">
        <v>739</v>
      </c>
      <c r="C455" s="145" t="s">
        <v>337</v>
      </c>
      <c r="D455" s="145" t="s">
        <v>343</v>
      </c>
      <c r="E455" s="144" t="s">
        <v>1175</v>
      </c>
      <c r="F455" s="144">
        <v>0</v>
      </c>
      <c r="G455" s="144">
        <v>1</v>
      </c>
    </row>
    <row r="456" spans="1:7" ht="14.6">
      <c r="A456" s="145" t="s">
        <v>1176</v>
      </c>
      <c r="B456" s="145" t="s">
        <v>747</v>
      </c>
      <c r="C456" s="145" t="s">
        <v>337</v>
      </c>
      <c r="D456" s="145" t="s">
        <v>356</v>
      </c>
      <c r="E456" s="144" t="s">
        <v>1177</v>
      </c>
      <c r="F456" s="144" t="s">
        <v>941</v>
      </c>
      <c r="G456" s="144">
        <v>1</v>
      </c>
    </row>
    <row r="457" spans="1:7" ht="14.6">
      <c r="A457" s="145" t="s">
        <v>1178</v>
      </c>
      <c r="B457" s="145" t="s">
        <v>785</v>
      </c>
      <c r="C457" s="145" t="s">
        <v>362</v>
      </c>
      <c r="D457" s="145" t="s">
        <v>786</v>
      </c>
      <c r="E457" s="144" t="s">
        <v>1179</v>
      </c>
      <c r="F457" s="144" t="s">
        <v>1069</v>
      </c>
      <c r="G457" s="144">
        <v>1</v>
      </c>
    </row>
    <row r="458" spans="1:7" ht="14.6">
      <c r="A458" s="146" t="s">
        <v>1180</v>
      </c>
      <c r="B458" s="145" t="s">
        <v>342</v>
      </c>
      <c r="C458" s="145" t="s">
        <v>337</v>
      </c>
      <c r="D458" s="145" t="s">
        <v>343</v>
      </c>
      <c r="E458" s="144" t="s">
        <v>1181</v>
      </c>
      <c r="F458" s="144" t="s">
        <v>901</v>
      </c>
      <c r="G458" s="144">
        <v>1</v>
      </c>
    </row>
    <row r="459" spans="1:7" ht="14.6">
      <c r="A459" s="145" t="s">
        <v>1182</v>
      </c>
      <c r="B459" s="145" t="s">
        <v>342</v>
      </c>
      <c r="C459" s="145" t="s">
        <v>337</v>
      </c>
      <c r="D459" s="145" t="s">
        <v>343</v>
      </c>
      <c r="E459" s="144" t="s">
        <v>1183</v>
      </c>
      <c r="F459" s="144" t="s">
        <v>1184</v>
      </c>
      <c r="G459" s="144">
        <v>1</v>
      </c>
    </row>
    <row r="460" spans="1:7" ht="14.6">
      <c r="A460" s="146" t="s">
        <v>1185</v>
      </c>
      <c r="B460" s="145" t="s">
        <v>342</v>
      </c>
      <c r="C460" s="145" t="s">
        <v>337</v>
      </c>
      <c r="D460" s="145" t="s">
        <v>343</v>
      </c>
      <c r="E460" s="144" t="s">
        <v>780</v>
      </c>
      <c r="F460" s="144" t="s">
        <v>781</v>
      </c>
      <c r="G460" s="144">
        <v>1</v>
      </c>
    </row>
    <row r="461" spans="1:7" ht="14.6">
      <c r="A461" s="145" t="s">
        <v>1186</v>
      </c>
      <c r="B461" s="145" t="s">
        <v>609</v>
      </c>
      <c r="C461" s="145" t="s">
        <v>362</v>
      </c>
      <c r="D461" s="145" t="s">
        <v>363</v>
      </c>
      <c r="E461" s="144" t="s">
        <v>1187</v>
      </c>
      <c r="F461" s="144" t="s">
        <v>1188</v>
      </c>
      <c r="G461" s="144">
        <v>1</v>
      </c>
    </row>
    <row r="462" spans="1:7" ht="14.6">
      <c r="A462" s="145" t="s">
        <v>1189</v>
      </c>
      <c r="B462" s="145" t="s">
        <v>609</v>
      </c>
      <c r="C462" s="145" t="s">
        <v>362</v>
      </c>
      <c r="D462" s="145" t="s">
        <v>363</v>
      </c>
      <c r="E462" s="144" t="s">
        <v>1190</v>
      </c>
      <c r="F462" s="144" t="s">
        <v>1191</v>
      </c>
      <c r="G462" s="144">
        <v>1</v>
      </c>
    </row>
    <row r="463" spans="1:7" ht="14.6">
      <c r="A463" s="145" t="s">
        <v>1192</v>
      </c>
      <c r="B463" s="145" t="s">
        <v>609</v>
      </c>
      <c r="C463" s="145" t="s">
        <v>362</v>
      </c>
      <c r="D463" s="145" t="s">
        <v>363</v>
      </c>
      <c r="E463" s="144" t="s">
        <v>672</v>
      </c>
      <c r="F463" s="144">
        <v>0</v>
      </c>
      <c r="G463" s="144">
        <v>1</v>
      </c>
    </row>
    <row r="464" spans="1:7" ht="14.6">
      <c r="A464" s="146" t="s">
        <v>1193</v>
      </c>
      <c r="B464" s="145" t="s">
        <v>739</v>
      </c>
      <c r="C464" s="145" t="s">
        <v>337</v>
      </c>
      <c r="D464" s="145" t="s">
        <v>343</v>
      </c>
      <c r="E464" s="144" t="s">
        <v>515</v>
      </c>
      <c r="F464" s="144">
        <v>0</v>
      </c>
      <c r="G464" s="144">
        <v>1</v>
      </c>
    </row>
    <row r="465" spans="1:7" ht="14.6">
      <c r="A465" s="146" t="s">
        <v>1194</v>
      </c>
      <c r="B465" s="145" t="s">
        <v>739</v>
      </c>
      <c r="C465" s="145" t="s">
        <v>337</v>
      </c>
      <c r="D465" s="145" t="s">
        <v>343</v>
      </c>
      <c r="E465" s="144" t="s">
        <v>672</v>
      </c>
      <c r="F465" s="144" t="s">
        <v>1195</v>
      </c>
      <c r="G465" s="144">
        <v>1</v>
      </c>
    </row>
    <row r="466" spans="1:7" ht="14.6">
      <c r="A466" s="145" t="s">
        <v>1196</v>
      </c>
      <c r="B466" s="145" t="s">
        <v>739</v>
      </c>
      <c r="C466" s="145" t="s">
        <v>337</v>
      </c>
      <c r="D466" s="145" t="s">
        <v>343</v>
      </c>
      <c r="E466" s="144" t="s">
        <v>1197</v>
      </c>
      <c r="F466" s="144" t="s">
        <v>1198</v>
      </c>
      <c r="G466" s="144">
        <v>1</v>
      </c>
    </row>
    <row r="467" spans="1:7" ht="14.6">
      <c r="A467" s="146" t="s">
        <v>1199</v>
      </c>
      <c r="B467" s="145" t="s">
        <v>355</v>
      </c>
      <c r="C467" s="145" t="s">
        <v>337</v>
      </c>
      <c r="D467" s="145" t="s">
        <v>356</v>
      </c>
      <c r="E467" s="144" t="s">
        <v>1105</v>
      </c>
      <c r="F467" s="144" t="s">
        <v>781</v>
      </c>
      <c r="G467" s="144">
        <v>1</v>
      </c>
    </row>
    <row r="468" spans="1:7" ht="14.6">
      <c r="A468" s="145" t="s">
        <v>1200</v>
      </c>
      <c r="B468" s="145" t="s">
        <v>747</v>
      </c>
      <c r="C468" s="145" t="s">
        <v>337</v>
      </c>
      <c r="D468" s="145" t="s">
        <v>356</v>
      </c>
      <c r="E468" s="144" t="s">
        <v>1201</v>
      </c>
      <c r="F468" s="144" t="s">
        <v>1202</v>
      </c>
      <c r="G468" s="144">
        <v>1</v>
      </c>
    </row>
    <row r="469" spans="1:7" ht="14.6">
      <c r="A469" s="145" t="s">
        <v>1203</v>
      </c>
      <c r="B469" s="145" t="s">
        <v>355</v>
      </c>
      <c r="C469" s="145" t="s">
        <v>337</v>
      </c>
      <c r="D469" s="145" t="s">
        <v>356</v>
      </c>
      <c r="E469" s="144" t="s">
        <v>1204</v>
      </c>
      <c r="F469" s="144">
        <v>0</v>
      </c>
      <c r="G469" s="144">
        <v>1</v>
      </c>
    </row>
    <row r="470" spans="1:7" ht="14.6">
      <c r="A470" s="145" t="s">
        <v>1205</v>
      </c>
      <c r="B470" s="145" t="s">
        <v>609</v>
      </c>
      <c r="C470" s="145" t="s">
        <v>362</v>
      </c>
      <c r="D470" s="145" t="s">
        <v>363</v>
      </c>
      <c r="E470" s="144" t="s">
        <v>515</v>
      </c>
      <c r="F470" s="144">
        <v>0</v>
      </c>
      <c r="G470" s="144">
        <v>1</v>
      </c>
    </row>
    <row r="471" spans="1:7" ht="14.6">
      <c r="A471" s="146" t="s">
        <v>1206</v>
      </c>
      <c r="B471" s="145" t="s">
        <v>739</v>
      </c>
      <c r="C471" s="145" t="s">
        <v>337</v>
      </c>
      <c r="D471" s="145" t="s">
        <v>343</v>
      </c>
      <c r="E471" s="144" t="s">
        <v>1207</v>
      </c>
      <c r="F471" s="144" t="s">
        <v>1208</v>
      </c>
      <c r="G471" s="144">
        <v>1</v>
      </c>
    </row>
    <row r="472" spans="1:7" ht="14.6">
      <c r="A472" s="146" t="s">
        <v>1209</v>
      </c>
      <c r="B472" s="145" t="s">
        <v>739</v>
      </c>
      <c r="C472" s="145" t="s">
        <v>337</v>
      </c>
      <c r="D472" s="145" t="s">
        <v>343</v>
      </c>
      <c r="E472" s="144" t="s">
        <v>445</v>
      </c>
      <c r="F472" s="144" t="s">
        <v>1210</v>
      </c>
      <c r="G472" s="144">
        <v>1</v>
      </c>
    </row>
    <row r="473" spans="1:7" ht="14.6">
      <c r="A473" s="146" t="s">
        <v>1211</v>
      </c>
      <c r="B473" s="145" t="s">
        <v>739</v>
      </c>
      <c r="C473" s="145" t="s">
        <v>337</v>
      </c>
      <c r="D473" s="145" t="s">
        <v>343</v>
      </c>
      <c r="E473" s="144" t="s">
        <v>1212</v>
      </c>
      <c r="F473" s="144" t="s">
        <v>1213</v>
      </c>
      <c r="G473" s="144">
        <v>1</v>
      </c>
    </row>
    <row r="474" spans="1:7" ht="14.6">
      <c r="A474" s="146" t="s">
        <v>1214</v>
      </c>
      <c r="B474" s="145" t="s">
        <v>739</v>
      </c>
      <c r="C474" s="145" t="s">
        <v>337</v>
      </c>
      <c r="D474" s="145" t="s">
        <v>343</v>
      </c>
      <c r="E474" s="144" t="s">
        <v>512</v>
      </c>
      <c r="F474" s="144" t="s">
        <v>1215</v>
      </c>
      <c r="G474" s="144">
        <v>1</v>
      </c>
    </row>
    <row r="475" spans="1:7" ht="14.6">
      <c r="A475" s="146" t="s">
        <v>1216</v>
      </c>
      <c r="B475" s="145" t="s">
        <v>739</v>
      </c>
      <c r="C475" s="145" t="s">
        <v>337</v>
      </c>
      <c r="D475" s="145" t="s">
        <v>343</v>
      </c>
      <c r="E475" s="144" t="s">
        <v>512</v>
      </c>
      <c r="F475" s="144" t="s">
        <v>1217</v>
      </c>
      <c r="G475" s="144">
        <v>1</v>
      </c>
    </row>
    <row r="476" spans="1:7" ht="14.6">
      <c r="A476" s="146" t="s">
        <v>1218</v>
      </c>
      <c r="B476" s="145" t="s">
        <v>739</v>
      </c>
      <c r="C476" s="145" t="s">
        <v>337</v>
      </c>
      <c r="D476" s="145" t="s">
        <v>343</v>
      </c>
      <c r="E476" s="144" t="s">
        <v>1219</v>
      </c>
      <c r="F476" s="144" t="s">
        <v>1220</v>
      </c>
      <c r="G476" s="144">
        <v>1</v>
      </c>
    </row>
    <row r="477" spans="1:7" ht="14.6">
      <c r="A477" s="146" t="s">
        <v>1221</v>
      </c>
      <c r="B477" s="145" t="s">
        <v>739</v>
      </c>
      <c r="C477" s="145" t="s">
        <v>337</v>
      </c>
      <c r="D477" s="145" t="s">
        <v>343</v>
      </c>
      <c r="E477" s="144" t="s">
        <v>1222</v>
      </c>
      <c r="F477" s="144" t="s">
        <v>1223</v>
      </c>
      <c r="G477" s="144">
        <v>1</v>
      </c>
    </row>
    <row r="478" spans="1:7" ht="14.6">
      <c r="A478" s="146" t="s">
        <v>1224</v>
      </c>
      <c r="B478" s="145" t="s">
        <v>739</v>
      </c>
      <c r="C478" s="145" t="s">
        <v>337</v>
      </c>
      <c r="D478" s="145" t="s">
        <v>343</v>
      </c>
      <c r="E478" s="144" t="s">
        <v>720</v>
      </c>
      <c r="F478" s="144" t="s">
        <v>533</v>
      </c>
      <c r="G478" s="144">
        <v>1</v>
      </c>
    </row>
    <row r="479" spans="1:7" ht="14.6">
      <c r="A479" s="146" t="s">
        <v>1225</v>
      </c>
      <c r="B479" s="145" t="s">
        <v>739</v>
      </c>
      <c r="C479" s="145" t="s">
        <v>337</v>
      </c>
      <c r="D479" s="145" t="s">
        <v>343</v>
      </c>
      <c r="E479" s="144" t="s">
        <v>1226</v>
      </c>
      <c r="F479" s="144" t="s">
        <v>1198</v>
      </c>
      <c r="G479" s="144">
        <v>1</v>
      </c>
    </row>
    <row r="480" spans="1:7" ht="14.6">
      <c r="A480" s="146" t="s">
        <v>1227</v>
      </c>
      <c r="B480" s="145" t="s">
        <v>739</v>
      </c>
      <c r="C480" s="145" t="s">
        <v>337</v>
      </c>
      <c r="D480" s="145" t="s">
        <v>343</v>
      </c>
      <c r="E480" s="144" t="s">
        <v>1228</v>
      </c>
      <c r="F480" s="144" t="s">
        <v>1084</v>
      </c>
      <c r="G480" s="144">
        <v>1</v>
      </c>
    </row>
    <row r="481" spans="1:7" ht="14.6">
      <c r="A481" s="146" t="s">
        <v>1229</v>
      </c>
      <c r="B481" s="145" t="s">
        <v>739</v>
      </c>
      <c r="C481" s="145" t="s">
        <v>337</v>
      </c>
      <c r="D481" s="145" t="s">
        <v>343</v>
      </c>
      <c r="E481" s="144" t="s">
        <v>1230</v>
      </c>
      <c r="F481" s="144" t="s">
        <v>1231</v>
      </c>
      <c r="G481" s="144">
        <v>1</v>
      </c>
    </row>
    <row r="482" spans="1:7" ht="14.6">
      <c r="A482" s="146" t="s">
        <v>1232</v>
      </c>
      <c r="B482" s="145" t="s">
        <v>342</v>
      </c>
      <c r="C482" s="145" t="s">
        <v>337</v>
      </c>
      <c r="D482" s="145" t="s">
        <v>343</v>
      </c>
      <c r="E482" s="144" t="s">
        <v>1233</v>
      </c>
      <c r="F482" s="144">
        <v>0</v>
      </c>
      <c r="G482" s="144">
        <v>1</v>
      </c>
    </row>
    <row r="483" spans="1:7" ht="14.6">
      <c r="A483" s="145" t="s">
        <v>1234</v>
      </c>
      <c r="B483" s="145" t="s">
        <v>599</v>
      </c>
      <c r="C483" s="145" t="s">
        <v>362</v>
      </c>
      <c r="D483" s="145" t="s">
        <v>363</v>
      </c>
      <c r="E483" s="144" t="s">
        <v>1235</v>
      </c>
      <c r="F483" s="144" t="s">
        <v>601</v>
      </c>
      <c r="G483" s="144">
        <v>1</v>
      </c>
    </row>
    <row r="484" spans="1:7" ht="14.6">
      <c r="A484" s="146" t="s">
        <v>1236</v>
      </c>
      <c r="B484" s="145" t="s">
        <v>739</v>
      </c>
      <c r="C484" s="145" t="s">
        <v>337</v>
      </c>
      <c r="D484" s="145" t="s">
        <v>343</v>
      </c>
      <c r="E484" s="144" t="s">
        <v>686</v>
      </c>
      <c r="F484" s="144">
        <v>0</v>
      </c>
      <c r="G484" s="144">
        <v>1</v>
      </c>
    </row>
    <row r="485" spans="1:7" ht="14.6">
      <c r="A485" s="145" t="s">
        <v>1237</v>
      </c>
      <c r="B485" s="145" t="s">
        <v>609</v>
      </c>
      <c r="C485" s="145" t="s">
        <v>362</v>
      </c>
      <c r="D485" s="145" t="s">
        <v>363</v>
      </c>
      <c r="E485" s="144" t="s">
        <v>1238</v>
      </c>
      <c r="F485" s="144" t="s">
        <v>1239</v>
      </c>
      <c r="G485" s="144">
        <v>1</v>
      </c>
    </row>
    <row r="486" spans="1:7" ht="14.6">
      <c r="A486" s="146" t="s">
        <v>1240</v>
      </c>
      <c r="B486" s="145" t="s">
        <v>739</v>
      </c>
      <c r="C486" s="145" t="s">
        <v>337</v>
      </c>
      <c r="D486" s="145" t="s">
        <v>343</v>
      </c>
      <c r="E486" s="144" t="s">
        <v>515</v>
      </c>
      <c r="F486" s="144">
        <v>0</v>
      </c>
      <c r="G486" s="144">
        <v>1</v>
      </c>
    </row>
    <row r="487" spans="1:7" ht="14.6">
      <c r="A487" s="146" t="s">
        <v>1241</v>
      </c>
      <c r="B487" s="145" t="s">
        <v>747</v>
      </c>
      <c r="C487" s="145" t="s">
        <v>337</v>
      </c>
      <c r="D487" s="145" t="s">
        <v>356</v>
      </c>
      <c r="E487" s="144" t="s">
        <v>488</v>
      </c>
      <c r="F487" s="144">
        <v>0</v>
      </c>
      <c r="G487" s="144">
        <v>1</v>
      </c>
    </row>
    <row r="488" spans="1:7" ht="14.6">
      <c r="A488" s="146" t="s">
        <v>1242</v>
      </c>
      <c r="B488" s="145" t="s">
        <v>342</v>
      </c>
      <c r="C488" s="145" t="s">
        <v>337</v>
      </c>
      <c r="D488" s="145" t="s">
        <v>343</v>
      </c>
      <c r="E488" s="144" t="s">
        <v>1243</v>
      </c>
      <c r="F488" s="144">
        <v>0</v>
      </c>
      <c r="G488" s="144">
        <v>1</v>
      </c>
    </row>
    <row r="489" spans="1:7" ht="14.6">
      <c r="A489" s="146" t="s">
        <v>1244</v>
      </c>
      <c r="B489" s="145" t="s">
        <v>342</v>
      </c>
      <c r="C489" s="145" t="s">
        <v>337</v>
      </c>
      <c r="D489" s="145" t="s">
        <v>343</v>
      </c>
      <c r="E489" s="144" t="s">
        <v>1245</v>
      </c>
      <c r="F489" s="144">
        <v>0</v>
      </c>
      <c r="G489" s="144">
        <v>1</v>
      </c>
    </row>
    <row r="490" spans="1:7" ht="14.6">
      <c r="A490" s="145" t="s">
        <v>1246</v>
      </c>
      <c r="B490" s="145" t="s">
        <v>342</v>
      </c>
      <c r="C490" s="145" t="s">
        <v>337</v>
      </c>
      <c r="D490" s="145" t="s">
        <v>343</v>
      </c>
      <c r="E490" s="144" t="s">
        <v>1247</v>
      </c>
      <c r="F490" s="144">
        <v>0</v>
      </c>
      <c r="G490" s="144">
        <v>1</v>
      </c>
    </row>
    <row r="491" spans="1:7" ht="14.6">
      <c r="A491" s="145" t="s">
        <v>1248</v>
      </c>
      <c r="B491" s="145" t="s">
        <v>342</v>
      </c>
      <c r="C491" s="145" t="s">
        <v>337</v>
      </c>
      <c r="D491" s="145" t="s">
        <v>343</v>
      </c>
      <c r="E491" s="144" t="s">
        <v>1249</v>
      </c>
      <c r="F491" s="144" t="s">
        <v>1250</v>
      </c>
      <c r="G491" s="144">
        <v>1</v>
      </c>
    </row>
    <row r="492" spans="1:7" ht="14.6">
      <c r="A492" s="145" t="s">
        <v>1251</v>
      </c>
      <c r="B492" s="145" t="s">
        <v>342</v>
      </c>
      <c r="C492" s="145" t="s">
        <v>337</v>
      </c>
      <c r="D492" s="145" t="s">
        <v>343</v>
      </c>
      <c r="E492" s="144" t="s">
        <v>1252</v>
      </c>
      <c r="F492" s="144" t="s">
        <v>1253</v>
      </c>
      <c r="G492" s="144">
        <v>1</v>
      </c>
    </row>
    <row r="493" spans="1:7" ht="14.6">
      <c r="A493" s="145" t="s">
        <v>1254</v>
      </c>
      <c r="B493" s="145" t="s">
        <v>342</v>
      </c>
      <c r="C493" s="145" t="s">
        <v>337</v>
      </c>
      <c r="D493" s="145" t="s">
        <v>343</v>
      </c>
      <c r="E493" s="144" t="s">
        <v>1255</v>
      </c>
      <c r="F493" s="144" t="s">
        <v>1256</v>
      </c>
      <c r="G493" s="144">
        <v>1</v>
      </c>
    </row>
    <row r="494" spans="1:7" ht="14.6">
      <c r="A494" s="145" t="s">
        <v>1257</v>
      </c>
      <c r="B494" s="145" t="s">
        <v>609</v>
      </c>
      <c r="C494" s="145" t="s">
        <v>362</v>
      </c>
      <c r="D494" s="145" t="s">
        <v>363</v>
      </c>
      <c r="E494" s="144" t="s">
        <v>1181</v>
      </c>
      <c r="F494" s="144" t="s">
        <v>901</v>
      </c>
      <c r="G494" s="144">
        <v>1</v>
      </c>
    </row>
    <row r="495" spans="1:7" ht="14.6">
      <c r="A495" s="145" t="s">
        <v>1258</v>
      </c>
      <c r="B495" s="145" t="s">
        <v>739</v>
      </c>
      <c r="C495" s="145" t="s">
        <v>337</v>
      </c>
      <c r="D495" s="145" t="s">
        <v>343</v>
      </c>
      <c r="E495" s="144" t="s">
        <v>1003</v>
      </c>
      <c r="F495" s="144">
        <v>0</v>
      </c>
      <c r="G495" s="144">
        <v>1</v>
      </c>
    </row>
    <row r="496" spans="1:7" ht="14.6">
      <c r="A496" s="145" t="s">
        <v>1259</v>
      </c>
      <c r="B496" s="145" t="s">
        <v>739</v>
      </c>
      <c r="C496" s="145" t="s">
        <v>337</v>
      </c>
      <c r="D496" s="145" t="s">
        <v>343</v>
      </c>
      <c r="E496" s="144" t="s">
        <v>1260</v>
      </c>
      <c r="F496" s="144">
        <v>0</v>
      </c>
      <c r="G496" s="144">
        <v>1</v>
      </c>
    </row>
    <row r="497" spans="1:7" ht="14.6">
      <c r="A497" s="145" t="s">
        <v>1261</v>
      </c>
      <c r="B497" s="145" t="s">
        <v>739</v>
      </c>
      <c r="C497" s="145" t="s">
        <v>337</v>
      </c>
      <c r="D497" s="145" t="s">
        <v>343</v>
      </c>
      <c r="E497" s="144" t="s">
        <v>1262</v>
      </c>
      <c r="F497" s="144">
        <v>0</v>
      </c>
      <c r="G497" s="144">
        <v>1</v>
      </c>
    </row>
    <row r="498" spans="1:7" ht="14.6">
      <c r="A498" s="145" t="s">
        <v>1263</v>
      </c>
      <c r="B498" s="145" t="s">
        <v>747</v>
      </c>
      <c r="C498" s="145" t="s">
        <v>337</v>
      </c>
      <c r="D498" s="145" t="s">
        <v>356</v>
      </c>
      <c r="E498" s="144" t="s">
        <v>1264</v>
      </c>
      <c r="F498" s="144">
        <v>0</v>
      </c>
      <c r="G498" s="144">
        <v>1</v>
      </c>
    </row>
    <row r="499" spans="1:7" ht="14.6">
      <c r="A499" s="145" t="s">
        <v>1265</v>
      </c>
      <c r="B499" s="145" t="s">
        <v>747</v>
      </c>
      <c r="C499" s="145" t="s">
        <v>337</v>
      </c>
      <c r="D499" s="145" t="s">
        <v>356</v>
      </c>
      <c r="E499" s="144" t="s">
        <v>1266</v>
      </c>
      <c r="F499" s="144">
        <v>0</v>
      </c>
      <c r="G499" s="144">
        <v>1</v>
      </c>
    </row>
    <row r="500" spans="1:7" ht="14.6">
      <c r="A500" s="145" t="s">
        <v>1267</v>
      </c>
      <c r="B500" s="145" t="s">
        <v>747</v>
      </c>
      <c r="C500" s="145" t="s">
        <v>337</v>
      </c>
      <c r="D500" s="145" t="s">
        <v>356</v>
      </c>
      <c r="E500" s="144" t="s">
        <v>1268</v>
      </c>
      <c r="F500" s="144">
        <v>0</v>
      </c>
      <c r="G500" s="144">
        <v>1</v>
      </c>
    </row>
    <row r="501" spans="1:7" ht="14.6">
      <c r="A501" s="145" t="s">
        <v>1269</v>
      </c>
      <c r="B501" s="145" t="s">
        <v>609</v>
      </c>
      <c r="C501" s="145" t="s">
        <v>362</v>
      </c>
      <c r="D501" s="145" t="s">
        <v>363</v>
      </c>
      <c r="E501" s="144" t="s">
        <v>1062</v>
      </c>
      <c r="F501" s="144">
        <v>0</v>
      </c>
      <c r="G501" s="144">
        <v>1</v>
      </c>
    </row>
    <row r="502" spans="1:7" ht="14.6">
      <c r="A502" s="146" t="s">
        <v>1270</v>
      </c>
      <c r="B502" s="145" t="s">
        <v>739</v>
      </c>
      <c r="C502" s="145" t="s">
        <v>337</v>
      </c>
      <c r="D502" s="145" t="s">
        <v>343</v>
      </c>
      <c r="E502" s="144" t="s">
        <v>1271</v>
      </c>
      <c r="F502" s="144">
        <v>0</v>
      </c>
      <c r="G502" s="144">
        <v>1</v>
      </c>
    </row>
    <row r="503" spans="1:7" ht="14.6">
      <c r="A503" s="146" t="s">
        <v>1272</v>
      </c>
      <c r="B503" s="145" t="s">
        <v>739</v>
      </c>
      <c r="C503" s="145" t="s">
        <v>337</v>
      </c>
      <c r="D503" s="145" t="s">
        <v>343</v>
      </c>
      <c r="E503" s="144" t="s">
        <v>515</v>
      </c>
      <c r="F503" s="144">
        <v>0</v>
      </c>
      <c r="G503" s="144">
        <v>1</v>
      </c>
    </row>
    <row r="504" spans="1:7" ht="14.6">
      <c r="A504" s="146" t="s">
        <v>1273</v>
      </c>
      <c r="B504" s="145" t="s">
        <v>739</v>
      </c>
      <c r="C504" s="145" t="s">
        <v>337</v>
      </c>
      <c r="D504" s="145" t="s">
        <v>343</v>
      </c>
      <c r="E504" s="144" t="s">
        <v>672</v>
      </c>
      <c r="F504" s="144">
        <v>0</v>
      </c>
      <c r="G504" s="144">
        <v>1</v>
      </c>
    </row>
    <row r="505" spans="1:7" ht="14.6">
      <c r="A505" s="146" t="s">
        <v>1274</v>
      </c>
      <c r="B505" s="145" t="s">
        <v>739</v>
      </c>
      <c r="C505" s="145" t="s">
        <v>337</v>
      </c>
      <c r="D505" s="145" t="s">
        <v>343</v>
      </c>
      <c r="E505" s="144" t="s">
        <v>702</v>
      </c>
      <c r="F505" s="144">
        <v>0</v>
      </c>
      <c r="G505" s="144">
        <v>1</v>
      </c>
    </row>
    <row r="506" spans="1:7" ht="14.6">
      <c r="A506" s="145" t="s">
        <v>1275</v>
      </c>
      <c r="B506" s="145" t="s">
        <v>599</v>
      </c>
      <c r="C506" s="145" t="s">
        <v>362</v>
      </c>
      <c r="D506" s="145" t="s">
        <v>363</v>
      </c>
      <c r="E506" s="144" t="s">
        <v>1276</v>
      </c>
      <c r="F506" s="144" t="s">
        <v>601</v>
      </c>
      <c r="G506" s="144">
        <v>1</v>
      </c>
    </row>
    <row r="507" spans="1:7" ht="14.6">
      <c r="A507" s="146" t="s">
        <v>1277</v>
      </c>
      <c r="B507" s="145" t="s">
        <v>747</v>
      </c>
      <c r="C507" s="145" t="s">
        <v>337</v>
      </c>
      <c r="D507" s="145" t="s">
        <v>356</v>
      </c>
      <c r="E507" s="144" t="s">
        <v>1278</v>
      </c>
      <c r="F507" s="144" t="s">
        <v>1279</v>
      </c>
      <c r="G507" s="144">
        <v>1</v>
      </c>
    </row>
    <row r="508" spans="1:7" ht="14.6">
      <c r="A508" s="145" t="s">
        <v>1280</v>
      </c>
      <c r="B508" s="145" t="s">
        <v>342</v>
      </c>
      <c r="C508" s="145" t="s">
        <v>337</v>
      </c>
      <c r="D508" s="145" t="s">
        <v>343</v>
      </c>
      <c r="E508" s="144" t="s">
        <v>1281</v>
      </c>
      <c r="F508" s="144">
        <v>0</v>
      </c>
      <c r="G508" s="144">
        <v>1</v>
      </c>
    </row>
    <row r="509" spans="1:7" ht="14.6">
      <c r="A509" s="145" t="s">
        <v>1282</v>
      </c>
      <c r="B509" s="145" t="s">
        <v>342</v>
      </c>
      <c r="C509" s="145" t="s">
        <v>337</v>
      </c>
      <c r="D509" s="145" t="s">
        <v>343</v>
      </c>
      <c r="E509" s="144" t="s">
        <v>1283</v>
      </c>
      <c r="F509" s="144" t="s">
        <v>1284</v>
      </c>
      <c r="G509" s="144">
        <v>1</v>
      </c>
    </row>
    <row r="510" spans="1:7" ht="14.6">
      <c r="A510" s="146" t="s">
        <v>1285</v>
      </c>
      <c r="B510" s="145" t="s">
        <v>739</v>
      </c>
      <c r="C510" s="145" t="s">
        <v>337</v>
      </c>
      <c r="D510" s="145" t="s">
        <v>343</v>
      </c>
      <c r="E510" s="144" t="s">
        <v>1286</v>
      </c>
      <c r="F510" s="144">
        <v>0</v>
      </c>
      <c r="G510" s="144">
        <v>1</v>
      </c>
    </row>
    <row r="511" spans="1:7" ht="14.6">
      <c r="A511" s="146" t="s">
        <v>1287</v>
      </c>
      <c r="B511" s="145" t="s">
        <v>342</v>
      </c>
      <c r="C511" s="145" t="s">
        <v>337</v>
      </c>
      <c r="D511" s="145" t="s">
        <v>343</v>
      </c>
      <c r="E511" s="144" t="s">
        <v>1288</v>
      </c>
      <c r="F511" s="144" t="s">
        <v>577</v>
      </c>
      <c r="G511" s="144">
        <v>1</v>
      </c>
    </row>
    <row r="512" spans="1:7" ht="14.6">
      <c r="A512" s="145" t="s">
        <v>1289</v>
      </c>
      <c r="B512" s="145" t="s">
        <v>609</v>
      </c>
      <c r="C512" s="145" t="s">
        <v>362</v>
      </c>
      <c r="D512" s="145" t="s">
        <v>363</v>
      </c>
      <c r="E512" s="144" t="s">
        <v>1290</v>
      </c>
      <c r="F512" s="144" t="s">
        <v>1220</v>
      </c>
      <c r="G512" s="144">
        <v>1</v>
      </c>
    </row>
    <row r="513" spans="1:7" ht="14.6">
      <c r="A513" s="145" t="s">
        <v>1291</v>
      </c>
      <c r="B513" s="145" t="s">
        <v>609</v>
      </c>
      <c r="C513" s="145" t="s">
        <v>362</v>
      </c>
      <c r="D513" s="145" t="s">
        <v>363</v>
      </c>
      <c r="E513" s="144" t="s">
        <v>1292</v>
      </c>
      <c r="F513" s="144" t="s">
        <v>1198</v>
      </c>
      <c r="G513" s="144">
        <v>1</v>
      </c>
    </row>
    <row r="514" spans="1:7" ht="14.6">
      <c r="A514" s="145" t="s">
        <v>1293</v>
      </c>
      <c r="B514" s="145" t="s">
        <v>609</v>
      </c>
      <c r="C514" s="145" t="s">
        <v>362</v>
      </c>
      <c r="D514" s="145" t="s">
        <v>363</v>
      </c>
      <c r="E514" s="144" t="s">
        <v>1294</v>
      </c>
      <c r="F514" s="144">
        <v>0</v>
      </c>
      <c r="G514" s="144">
        <v>1</v>
      </c>
    </row>
    <row r="515" spans="1:7" ht="14.6">
      <c r="A515" s="145" t="s">
        <v>1295</v>
      </c>
      <c r="B515" s="145" t="s">
        <v>609</v>
      </c>
      <c r="C515" s="145" t="s">
        <v>362</v>
      </c>
      <c r="D515" s="145" t="s">
        <v>363</v>
      </c>
      <c r="E515" s="144" t="s">
        <v>1296</v>
      </c>
      <c r="F515" s="144">
        <v>0</v>
      </c>
      <c r="G515" s="144">
        <v>1</v>
      </c>
    </row>
    <row r="516" spans="1:7" ht="14.6">
      <c r="A516" s="145" t="s">
        <v>1297</v>
      </c>
      <c r="B516" s="145" t="s">
        <v>609</v>
      </c>
      <c r="C516" s="145" t="s">
        <v>362</v>
      </c>
      <c r="D516" s="145" t="s">
        <v>363</v>
      </c>
      <c r="E516" s="144" t="s">
        <v>686</v>
      </c>
      <c r="F516" s="144">
        <v>0</v>
      </c>
      <c r="G516" s="144">
        <v>1</v>
      </c>
    </row>
    <row r="517" spans="1:7" ht="14.6">
      <c r="A517" s="145" t="s">
        <v>1298</v>
      </c>
      <c r="B517" s="145" t="s">
        <v>609</v>
      </c>
      <c r="C517" s="145" t="s">
        <v>362</v>
      </c>
      <c r="D517" s="145" t="s">
        <v>363</v>
      </c>
      <c r="E517" s="144" t="s">
        <v>628</v>
      </c>
      <c r="F517" s="144" t="s">
        <v>479</v>
      </c>
      <c r="G517" s="144">
        <v>1</v>
      </c>
    </row>
    <row r="518" spans="1:7" ht="14.6">
      <c r="A518" s="145" t="s">
        <v>1299</v>
      </c>
      <c r="B518" s="145" t="s">
        <v>609</v>
      </c>
      <c r="C518" s="145" t="s">
        <v>362</v>
      </c>
      <c r="D518" s="145" t="s">
        <v>363</v>
      </c>
      <c r="E518" s="144" t="s">
        <v>388</v>
      </c>
      <c r="F518" s="144">
        <v>0</v>
      </c>
      <c r="G518" s="144">
        <v>1</v>
      </c>
    </row>
    <row r="519" spans="1:7" ht="14.6">
      <c r="A519" s="145" t="s">
        <v>1300</v>
      </c>
      <c r="B519" s="145" t="s">
        <v>609</v>
      </c>
      <c r="C519" s="145" t="s">
        <v>362</v>
      </c>
      <c r="D519" s="145" t="s">
        <v>363</v>
      </c>
      <c r="E519" s="144" t="s">
        <v>1301</v>
      </c>
      <c r="F519" s="144">
        <v>0</v>
      </c>
      <c r="G519" s="144">
        <v>1</v>
      </c>
    </row>
    <row r="520" spans="1:7" ht="14.6">
      <c r="A520" s="145" t="s">
        <v>1302</v>
      </c>
      <c r="B520" s="145" t="s">
        <v>609</v>
      </c>
      <c r="C520" s="145" t="s">
        <v>362</v>
      </c>
      <c r="D520" s="145" t="s">
        <v>363</v>
      </c>
      <c r="E520" s="144" t="s">
        <v>672</v>
      </c>
      <c r="F520" s="144" t="s">
        <v>657</v>
      </c>
      <c r="G520" s="144">
        <v>1</v>
      </c>
    </row>
    <row r="521" spans="1:7" ht="14.6">
      <c r="A521" s="145" t="s">
        <v>1303</v>
      </c>
      <c r="B521" s="145" t="s">
        <v>609</v>
      </c>
      <c r="C521" s="145" t="s">
        <v>362</v>
      </c>
      <c r="D521" s="145" t="s">
        <v>363</v>
      </c>
      <c r="E521" s="144" t="s">
        <v>1304</v>
      </c>
      <c r="F521" s="144">
        <v>0</v>
      </c>
      <c r="G521" s="144">
        <v>1</v>
      </c>
    </row>
    <row r="522" spans="1:7" ht="14.6">
      <c r="A522" s="145" t="s">
        <v>1305</v>
      </c>
      <c r="B522" s="145" t="s">
        <v>609</v>
      </c>
      <c r="C522" s="145" t="s">
        <v>362</v>
      </c>
      <c r="D522" s="145" t="s">
        <v>363</v>
      </c>
      <c r="E522" s="144" t="s">
        <v>385</v>
      </c>
      <c r="F522" s="144" t="s">
        <v>662</v>
      </c>
      <c r="G522" s="144">
        <v>1</v>
      </c>
    </row>
    <row r="523" spans="1:7" ht="14.6">
      <c r="A523" s="145" t="s">
        <v>1306</v>
      </c>
      <c r="B523" s="145" t="s">
        <v>609</v>
      </c>
      <c r="C523" s="145" t="s">
        <v>362</v>
      </c>
      <c r="D523" s="145" t="s">
        <v>363</v>
      </c>
      <c r="E523" s="144" t="s">
        <v>912</v>
      </c>
      <c r="F523" s="144">
        <v>0</v>
      </c>
      <c r="G523" s="144">
        <v>1</v>
      </c>
    </row>
    <row r="524" spans="1:7" ht="14.6">
      <c r="A524" s="145" t="s">
        <v>1307</v>
      </c>
      <c r="B524" s="145" t="s">
        <v>609</v>
      </c>
      <c r="C524" s="145" t="s">
        <v>362</v>
      </c>
      <c r="D524" s="145" t="s">
        <v>363</v>
      </c>
      <c r="E524" s="144" t="s">
        <v>1308</v>
      </c>
      <c r="F524" s="144" t="s">
        <v>1309</v>
      </c>
      <c r="G524" s="144">
        <v>1</v>
      </c>
    </row>
    <row r="525" spans="1:7" ht="14.6">
      <c r="A525" s="145" t="s">
        <v>1310</v>
      </c>
      <c r="B525" s="145" t="s">
        <v>609</v>
      </c>
      <c r="C525" s="145" t="s">
        <v>362</v>
      </c>
      <c r="D525" s="145" t="s">
        <v>363</v>
      </c>
      <c r="E525" s="144" t="s">
        <v>385</v>
      </c>
      <c r="F525" s="144">
        <v>0</v>
      </c>
      <c r="G525" s="144">
        <v>1</v>
      </c>
    </row>
    <row r="526" spans="1:7" ht="14.6">
      <c r="A526" s="145" t="s">
        <v>1311</v>
      </c>
      <c r="B526" s="145" t="s">
        <v>609</v>
      </c>
      <c r="C526" s="145" t="s">
        <v>362</v>
      </c>
      <c r="D526" s="145" t="s">
        <v>363</v>
      </c>
      <c r="E526" s="144" t="s">
        <v>1312</v>
      </c>
      <c r="F526" s="144">
        <v>0</v>
      </c>
      <c r="G526" s="144">
        <v>1</v>
      </c>
    </row>
    <row r="527" spans="1:7" ht="14.6">
      <c r="A527" s="145" t="s">
        <v>1313</v>
      </c>
      <c r="B527" s="145" t="s">
        <v>609</v>
      </c>
      <c r="C527" s="145" t="s">
        <v>362</v>
      </c>
      <c r="D527" s="145" t="s">
        <v>363</v>
      </c>
      <c r="E527" s="144" t="s">
        <v>672</v>
      </c>
      <c r="F527" s="144">
        <v>0</v>
      </c>
      <c r="G527" s="144">
        <v>1</v>
      </c>
    </row>
    <row r="528" spans="1:7" ht="14.6">
      <c r="A528" s="145" t="s">
        <v>1314</v>
      </c>
      <c r="B528" s="145" t="s">
        <v>609</v>
      </c>
      <c r="C528" s="145" t="s">
        <v>362</v>
      </c>
      <c r="D528" s="145" t="s">
        <v>363</v>
      </c>
      <c r="E528" s="144" t="s">
        <v>947</v>
      </c>
      <c r="F528" s="144">
        <v>0</v>
      </c>
      <c r="G528" s="144">
        <v>1</v>
      </c>
    </row>
    <row r="529" spans="1:7" ht="14.6">
      <c r="A529" s="145" t="s">
        <v>1315</v>
      </c>
      <c r="B529" s="145" t="s">
        <v>609</v>
      </c>
      <c r="C529" s="145" t="s">
        <v>362</v>
      </c>
      <c r="D529" s="145" t="s">
        <v>363</v>
      </c>
      <c r="E529" s="144" t="s">
        <v>1316</v>
      </c>
      <c r="F529" s="144">
        <v>0</v>
      </c>
      <c r="G529" s="144">
        <v>1</v>
      </c>
    </row>
    <row r="530" spans="1:7" ht="14.6">
      <c r="A530" s="145" t="s">
        <v>1317</v>
      </c>
      <c r="B530" s="145" t="s">
        <v>609</v>
      </c>
      <c r="C530" s="145" t="s">
        <v>362</v>
      </c>
      <c r="D530" s="145" t="s">
        <v>363</v>
      </c>
      <c r="E530" s="144" t="s">
        <v>1318</v>
      </c>
      <c r="F530" s="144">
        <v>0</v>
      </c>
      <c r="G530" s="144">
        <v>1</v>
      </c>
    </row>
    <row r="531" spans="1:7" ht="14.6">
      <c r="A531" s="145" t="s">
        <v>1319</v>
      </c>
      <c r="B531" s="145" t="s">
        <v>342</v>
      </c>
      <c r="C531" s="145" t="s">
        <v>337</v>
      </c>
      <c r="D531" s="145" t="s">
        <v>343</v>
      </c>
      <c r="E531" s="144" t="s">
        <v>716</v>
      </c>
      <c r="F531" s="144">
        <v>0</v>
      </c>
      <c r="G531" s="144">
        <v>1</v>
      </c>
    </row>
    <row r="532" spans="1:7" ht="14.6">
      <c r="A532" s="145" t="s">
        <v>1320</v>
      </c>
      <c r="B532" s="145" t="s">
        <v>739</v>
      </c>
      <c r="C532" s="145" t="s">
        <v>337</v>
      </c>
      <c r="D532" s="145" t="s">
        <v>343</v>
      </c>
      <c r="E532" s="144" t="s">
        <v>1321</v>
      </c>
      <c r="F532" s="144" t="s">
        <v>1322</v>
      </c>
      <c r="G532" s="144">
        <v>1</v>
      </c>
    </row>
    <row r="533" spans="1:7" ht="14.6">
      <c r="A533" s="146" t="s">
        <v>1323</v>
      </c>
      <c r="B533" s="145" t="s">
        <v>739</v>
      </c>
      <c r="C533" s="145" t="s">
        <v>337</v>
      </c>
      <c r="D533" s="145" t="s">
        <v>343</v>
      </c>
      <c r="E533" s="144" t="s">
        <v>515</v>
      </c>
      <c r="F533" s="144">
        <v>0</v>
      </c>
      <c r="G533" s="144">
        <v>1</v>
      </c>
    </row>
    <row r="534" spans="1:7" ht="14.6">
      <c r="A534" s="146" t="s">
        <v>1324</v>
      </c>
      <c r="B534" s="145" t="s">
        <v>739</v>
      </c>
      <c r="C534" s="145" t="s">
        <v>337</v>
      </c>
      <c r="D534" s="145" t="s">
        <v>343</v>
      </c>
      <c r="E534" s="144" t="s">
        <v>515</v>
      </c>
      <c r="F534" s="144">
        <v>0</v>
      </c>
      <c r="G534" s="144">
        <v>1</v>
      </c>
    </row>
    <row r="535" spans="1:7" ht="14.6">
      <c r="A535" s="146" t="s">
        <v>1325</v>
      </c>
      <c r="B535" s="145" t="s">
        <v>747</v>
      </c>
      <c r="C535" s="145" t="s">
        <v>337</v>
      </c>
      <c r="D535" s="145" t="s">
        <v>356</v>
      </c>
      <c r="E535" s="144" t="s">
        <v>1326</v>
      </c>
      <c r="F535" s="144" t="s">
        <v>1060</v>
      </c>
      <c r="G535" s="144">
        <v>1</v>
      </c>
    </row>
    <row r="536" spans="1:7" ht="14.6">
      <c r="A536" s="145" t="s">
        <v>1327</v>
      </c>
      <c r="B536" s="145" t="s">
        <v>785</v>
      </c>
      <c r="C536" s="145" t="s">
        <v>362</v>
      </c>
      <c r="D536" s="145" t="s">
        <v>786</v>
      </c>
      <c r="E536" s="144" t="s">
        <v>672</v>
      </c>
      <c r="F536" s="144">
        <v>0</v>
      </c>
      <c r="G536" s="144">
        <v>1</v>
      </c>
    </row>
    <row r="537" spans="1:7" ht="14.6">
      <c r="A537" s="145" t="s">
        <v>1328</v>
      </c>
      <c r="B537" s="145" t="s">
        <v>355</v>
      </c>
      <c r="C537" s="145" t="s">
        <v>337</v>
      </c>
      <c r="D537" s="145" t="s">
        <v>356</v>
      </c>
      <c r="E537" s="144" t="s">
        <v>1329</v>
      </c>
      <c r="F537" s="144">
        <v>0</v>
      </c>
      <c r="G537" s="144">
        <v>1</v>
      </c>
    </row>
    <row r="538" spans="1:7" ht="14.6">
      <c r="A538" s="145" t="s">
        <v>1330</v>
      </c>
      <c r="B538" s="145" t="s">
        <v>355</v>
      </c>
      <c r="C538" s="145" t="s">
        <v>337</v>
      </c>
      <c r="D538" s="145" t="s">
        <v>356</v>
      </c>
      <c r="E538" s="144" t="s">
        <v>1331</v>
      </c>
      <c r="F538" s="144">
        <v>0</v>
      </c>
      <c r="G538" s="144">
        <v>1</v>
      </c>
    </row>
    <row r="539" spans="1:7" ht="14.6">
      <c r="A539" s="145" t="s">
        <v>1332</v>
      </c>
      <c r="B539" s="145" t="s">
        <v>599</v>
      </c>
      <c r="C539" s="145" t="s">
        <v>362</v>
      </c>
      <c r="D539" s="145" t="s">
        <v>363</v>
      </c>
      <c r="E539" s="144" t="s">
        <v>1333</v>
      </c>
      <c r="F539" s="144" t="s">
        <v>601</v>
      </c>
      <c r="G539" s="144">
        <v>1</v>
      </c>
    </row>
    <row r="540" spans="1:7" ht="14.6">
      <c r="A540" s="146" t="s">
        <v>1334</v>
      </c>
      <c r="B540" s="145" t="s">
        <v>739</v>
      </c>
      <c r="C540" s="145" t="s">
        <v>337</v>
      </c>
      <c r="D540" s="145" t="s">
        <v>343</v>
      </c>
      <c r="E540" s="144" t="s">
        <v>903</v>
      </c>
      <c r="F540" s="144">
        <v>0</v>
      </c>
      <c r="G540" s="144">
        <v>1</v>
      </c>
    </row>
    <row r="541" spans="1:7" ht="14.6">
      <c r="A541" s="146" t="s">
        <v>1335</v>
      </c>
      <c r="B541" s="145" t="s">
        <v>739</v>
      </c>
      <c r="C541" s="145" t="s">
        <v>337</v>
      </c>
      <c r="D541" s="145" t="s">
        <v>343</v>
      </c>
      <c r="E541" s="144" t="s">
        <v>515</v>
      </c>
      <c r="F541" s="144">
        <v>0</v>
      </c>
      <c r="G541" s="144">
        <v>1</v>
      </c>
    </row>
    <row r="542" spans="1:7" ht="14.6">
      <c r="A542" s="145" t="s">
        <v>1336</v>
      </c>
      <c r="B542" s="145" t="s">
        <v>355</v>
      </c>
      <c r="C542" s="145" t="s">
        <v>337</v>
      </c>
      <c r="D542" s="145" t="s">
        <v>356</v>
      </c>
      <c r="E542" s="144" t="s">
        <v>1337</v>
      </c>
      <c r="F542" s="144" t="s">
        <v>1338</v>
      </c>
      <c r="G542" s="144">
        <v>1</v>
      </c>
    </row>
    <row r="543" spans="1:7" ht="14.6">
      <c r="A543" s="145" t="s">
        <v>1339</v>
      </c>
      <c r="B543" s="145" t="s">
        <v>355</v>
      </c>
      <c r="C543" s="145" t="s">
        <v>337</v>
      </c>
      <c r="D543" s="145" t="s">
        <v>356</v>
      </c>
      <c r="E543" s="144" t="s">
        <v>1340</v>
      </c>
      <c r="F543" s="144" t="s">
        <v>1341</v>
      </c>
      <c r="G543" s="144">
        <v>1</v>
      </c>
    </row>
    <row r="544" spans="1:7" ht="14.6">
      <c r="A544" s="146" t="s">
        <v>1342</v>
      </c>
      <c r="B544" s="145" t="s">
        <v>747</v>
      </c>
      <c r="C544" s="145" t="s">
        <v>337</v>
      </c>
      <c r="D544" s="145" t="s">
        <v>356</v>
      </c>
      <c r="E544" s="144" t="s">
        <v>515</v>
      </c>
      <c r="F544" s="144">
        <v>0</v>
      </c>
      <c r="G544" s="144">
        <v>1</v>
      </c>
    </row>
    <row r="545" spans="1:7" ht="14.6">
      <c r="A545" s="145" t="s">
        <v>1343</v>
      </c>
      <c r="B545" s="145" t="s">
        <v>739</v>
      </c>
      <c r="C545" s="145" t="s">
        <v>337</v>
      </c>
      <c r="D545" s="145" t="s">
        <v>343</v>
      </c>
      <c r="E545" s="144" t="s">
        <v>1344</v>
      </c>
      <c r="F545" s="144">
        <v>0</v>
      </c>
      <c r="G545" s="144">
        <v>1</v>
      </c>
    </row>
    <row r="546" spans="1:7" ht="14.6">
      <c r="A546" s="146" t="s">
        <v>1345</v>
      </c>
      <c r="B546" s="145" t="s">
        <v>342</v>
      </c>
      <c r="C546" s="145" t="s">
        <v>337</v>
      </c>
      <c r="D546" s="145" t="s">
        <v>343</v>
      </c>
      <c r="E546" s="144" t="s">
        <v>515</v>
      </c>
      <c r="F546" s="144" t="s">
        <v>1060</v>
      </c>
      <c r="G546" s="144">
        <v>1</v>
      </c>
    </row>
    <row r="547" spans="1:7" ht="14.6">
      <c r="A547" s="145" t="s">
        <v>1346</v>
      </c>
      <c r="B547" s="145" t="s">
        <v>599</v>
      </c>
      <c r="C547" s="145" t="s">
        <v>362</v>
      </c>
      <c r="D547" s="145" t="s">
        <v>363</v>
      </c>
      <c r="E547" s="144" t="s">
        <v>1347</v>
      </c>
      <c r="F547" s="144" t="s">
        <v>601</v>
      </c>
      <c r="G547" s="144">
        <v>1</v>
      </c>
    </row>
    <row r="548" spans="1:7" ht="14.6">
      <c r="A548" s="146" t="s">
        <v>1348</v>
      </c>
      <c r="B548" s="145" t="s">
        <v>739</v>
      </c>
      <c r="C548" s="145" t="s">
        <v>337</v>
      </c>
      <c r="D548" s="145" t="s">
        <v>343</v>
      </c>
      <c r="E548" s="144" t="s">
        <v>515</v>
      </c>
      <c r="F548" s="144" t="s">
        <v>1060</v>
      </c>
      <c r="G548" s="144">
        <v>1</v>
      </c>
    </row>
    <row r="549" spans="1:7" ht="14.6">
      <c r="A549" s="146" t="s">
        <v>1349</v>
      </c>
      <c r="B549" s="145" t="s">
        <v>739</v>
      </c>
      <c r="C549" s="145" t="s">
        <v>337</v>
      </c>
      <c r="D549" s="145" t="s">
        <v>343</v>
      </c>
      <c r="E549" s="144" t="s">
        <v>989</v>
      </c>
      <c r="F549" s="144">
        <v>0</v>
      </c>
      <c r="G549" s="144">
        <v>1</v>
      </c>
    </row>
    <row r="550" spans="1:7" ht="14.6">
      <c r="A550" s="145" t="s">
        <v>1350</v>
      </c>
      <c r="B550" s="145" t="s">
        <v>609</v>
      </c>
      <c r="C550" s="145" t="s">
        <v>362</v>
      </c>
      <c r="D550" s="145" t="s">
        <v>363</v>
      </c>
      <c r="E550" s="144" t="s">
        <v>1351</v>
      </c>
      <c r="F550" s="144">
        <v>0</v>
      </c>
      <c r="G550" s="144">
        <v>1</v>
      </c>
    </row>
    <row r="551" spans="1:7" ht="14.6">
      <c r="A551" s="146" t="s">
        <v>1352</v>
      </c>
      <c r="B551" s="145" t="s">
        <v>739</v>
      </c>
      <c r="C551" s="145" t="s">
        <v>337</v>
      </c>
      <c r="D551" s="145" t="s">
        <v>343</v>
      </c>
      <c r="E551" s="144" t="s">
        <v>1353</v>
      </c>
      <c r="F551" s="144" t="s">
        <v>577</v>
      </c>
      <c r="G551" s="144">
        <v>1</v>
      </c>
    </row>
    <row r="552" spans="1:7" ht="14.6">
      <c r="A552" s="146" t="s">
        <v>1354</v>
      </c>
      <c r="B552" s="145" t="s">
        <v>739</v>
      </c>
      <c r="C552" s="145" t="s">
        <v>337</v>
      </c>
      <c r="D552" s="145" t="s">
        <v>343</v>
      </c>
      <c r="E552" s="144" t="s">
        <v>1355</v>
      </c>
      <c r="F552" s="144" t="s">
        <v>766</v>
      </c>
      <c r="G552" s="144">
        <v>1</v>
      </c>
    </row>
    <row r="553" spans="1:7" ht="14.6">
      <c r="A553" s="146" t="s">
        <v>1356</v>
      </c>
      <c r="B553" s="145" t="s">
        <v>739</v>
      </c>
      <c r="C553" s="145" t="s">
        <v>337</v>
      </c>
      <c r="D553" s="145" t="s">
        <v>343</v>
      </c>
      <c r="E553" s="144" t="s">
        <v>515</v>
      </c>
      <c r="F553" s="144" t="s">
        <v>1357</v>
      </c>
      <c r="G553" s="144">
        <v>1</v>
      </c>
    </row>
    <row r="554" spans="1:7" ht="14.6">
      <c r="A554" s="146" t="s">
        <v>1358</v>
      </c>
      <c r="B554" s="145" t="s">
        <v>739</v>
      </c>
      <c r="C554" s="145" t="s">
        <v>337</v>
      </c>
      <c r="D554" s="145" t="s">
        <v>343</v>
      </c>
      <c r="E554" s="144" t="s">
        <v>1278</v>
      </c>
      <c r="F554" s="144" t="s">
        <v>1279</v>
      </c>
      <c r="G554" s="144">
        <v>1</v>
      </c>
    </row>
    <row r="555" spans="1:7" ht="14.6">
      <c r="A555" s="145" t="s">
        <v>1359</v>
      </c>
      <c r="B555" s="145" t="s">
        <v>342</v>
      </c>
      <c r="C555" s="145" t="s">
        <v>337</v>
      </c>
      <c r="D555" s="145" t="s">
        <v>343</v>
      </c>
      <c r="E555" s="144" t="s">
        <v>1360</v>
      </c>
      <c r="F555" s="144" t="s">
        <v>1361</v>
      </c>
      <c r="G555" s="144">
        <v>1</v>
      </c>
    </row>
    <row r="556" spans="1:7" ht="14.6">
      <c r="A556" s="145" t="s">
        <v>1362</v>
      </c>
      <c r="B556" s="145" t="s">
        <v>342</v>
      </c>
      <c r="C556" s="145" t="s">
        <v>337</v>
      </c>
      <c r="D556" s="145" t="s">
        <v>343</v>
      </c>
      <c r="E556" s="144" t="s">
        <v>515</v>
      </c>
      <c r="F556" s="144" t="s">
        <v>1363</v>
      </c>
      <c r="G556" s="144">
        <v>1</v>
      </c>
    </row>
    <row r="557" spans="1:7" ht="14.6">
      <c r="A557" s="145" t="s">
        <v>1364</v>
      </c>
      <c r="B557" s="145" t="s">
        <v>747</v>
      </c>
      <c r="C557" s="145" t="s">
        <v>337</v>
      </c>
      <c r="D557" s="145" t="s">
        <v>356</v>
      </c>
      <c r="E557" s="144" t="s">
        <v>1365</v>
      </c>
      <c r="F557" s="144" t="s">
        <v>1366</v>
      </c>
      <c r="G557" s="144">
        <v>1</v>
      </c>
    </row>
    <row r="558" spans="1:7" ht="14.6">
      <c r="A558" s="145" t="s">
        <v>1367</v>
      </c>
      <c r="B558" s="145" t="s">
        <v>355</v>
      </c>
      <c r="C558" s="145" t="s">
        <v>337</v>
      </c>
      <c r="D558" s="145" t="s">
        <v>356</v>
      </c>
      <c r="E558" s="144" t="s">
        <v>1368</v>
      </c>
      <c r="F558" s="144" t="s">
        <v>1369</v>
      </c>
      <c r="G558" s="144">
        <v>1</v>
      </c>
    </row>
    <row r="559" spans="1:7" ht="14.6">
      <c r="A559" s="145" t="s">
        <v>1370</v>
      </c>
      <c r="B559" s="145" t="s">
        <v>355</v>
      </c>
      <c r="C559" s="145" t="s">
        <v>337</v>
      </c>
      <c r="D559" s="145" t="s">
        <v>356</v>
      </c>
      <c r="E559" s="144" t="s">
        <v>1371</v>
      </c>
      <c r="F559" s="144" t="s">
        <v>1372</v>
      </c>
      <c r="G559" s="144">
        <v>1</v>
      </c>
    </row>
    <row r="560" spans="1:7" ht="14.6">
      <c r="A560" s="145" t="s">
        <v>1373</v>
      </c>
      <c r="B560" s="145" t="s">
        <v>785</v>
      </c>
      <c r="C560" s="145" t="s">
        <v>362</v>
      </c>
      <c r="D560" s="145" t="s">
        <v>786</v>
      </c>
      <c r="E560" s="144" t="s">
        <v>403</v>
      </c>
      <c r="F560" s="144">
        <v>0</v>
      </c>
      <c r="G560" s="144">
        <v>1</v>
      </c>
    </row>
    <row r="561" spans="1:7" ht="14.6">
      <c r="A561" s="145" t="s">
        <v>1374</v>
      </c>
      <c r="B561" s="145" t="s">
        <v>609</v>
      </c>
      <c r="C561" s="145" t="s">
        <v>362</v>
      </c>
      <c r="D561" s="145" t="s">
        <v>363</v>
      </c>
      <c r="E561" s="144" t="s">
        <v>1005</v>
      </c>
      <c r="F561" s="144" t="s">
        <v>614</v>
      </c>
      <c r="G561" s="144">
        <v>1</v>
      </c>
    </row>
    <row r="562" spans="1:7" ht="14.6">
      <c r="A562" s="145" t="s">
        <v>1375</v>
      </c>
      <c r="B562" s="145" t="s">
        <v>609</v>
      </c>
      <c r="C562" s="145" t="s">
        <v>362</v>
      </c>
      <c r="D562" s="145" t="s">
        <v>363</v>
      </c>
      <c r="E562" s="144" t="s">
        <v>679</v>
      </c>
      <c r="F562" s="144">
        <v>0</v>
      </c>
      <c r="G562" s="144">
        <v>1</v>
      </c>
    </row>
    <row r="563" spans="1:7" ht="14.6">
      <c r="A563" s="145" t="s">
        <v>1376</v>
      </c>
      <c r="B563" s="145" t="s">
        <v>609</v>
      </c>
      <c r="C563" s="145" t="s">
        <v>362</v>
      </c>
      <c r="D563" s="145" t="s">
        <v>363</v>
      </c>
      <c r="E563" s="144" t="s">
        <v>1377</v>
      </c>
      <c r="F563" s="144">
        <v>0</v>
      </c>
      <c r="G563" s="144">
        <v>1</v>
      </c>
    </row>
    <row r="564" spans="1:7" ht="14.6">
      <c r="A564" s="145" t="s">
        <v>1378</v>
      </c>
      <c r="B564" s="145" t="s">
        <v>739</v>
      </c>
      <c r="C564" s="145" t="s">
        <v>337</v>
      </c>
      <c r="D564" s="145" t="s">
        <v>343</v>
      </c>
      <c r="E564" s="144" t="s">
        <v>1379</v>
      </c>
      <c r="F564" s="144">
        <v>0</v>
      </c>
      <c r="G564" s="144">
        <v>1</v>
      </c>
    </row>
    <row r="565" spans="1:7" ht="14.6">
      <c r="A565" s="146" t="s">
        <v>1380</v>
      </c>
      <c r="B565" s="145" t="s">
        <v>747</v>
      </c>
      <c r="C565" s="145" t="s">
        <v>337</v>
      </c>
      <c r="D565" s="145" t="s">
        <v>356</v>
      </c>
      <c r="E565" s="144" t="s">
        <v>1381</v>
      </c>
      <c r="F565" s="144" t="s">
        <v>901</v>
      </c>
      <c r="G565" s="144">
        <v>1</v>
      </c>
    </row>
    <row r="566" spans="1:7" ht="14.6">
      <c r="A566" s="145" t="s">
        <v>1382</v>
      </c>
      <c r="B566" s="145" t="s">
        <v>355</v>
      </c>
      <c r="C566" s="145" t="s">
        <v>337</v>
      </c>
      <c r="D566" s="145" t="s">
        <v>356</v>
      </c>
      <c r="E566" s="144" t="s">
        <v>1383</v>
      </c>
      <c r="F566" s="144" t="s">
        <v>1384</v>
      </c>
      <c r="G566" s="144">
        <v>1</v>
      </c>
    </row>
    <row r="567" spans="1:7" ht="14.6">
      <c r="A567" s="145" t="s">
        <v>1385</v>
      </c>
      <c r="B567" s="145" t="s">
        <v>355</v>
      </c>
      <c r="C567" s="145" t="s">
        <v>337</v>
      </c>
      <c r="D567" s="145" t="s">
        <v>356</v>
      </c>
      <c r="E567" s="144" t="s">
        <v>1386</v>
      </c>
      <c r="F567" s="144" t="s">
        <v>1387</v>
      </c>
      <c r="G567" s="144">
        <v>1</v>
      </c>
    </row>
    <row r="568" spans="1:7" ht="14.6">
      <c r="A568" s="145" t="s">
        <v>1388</v>
      </c>
      <c r="B568" s="145" t="s">
        <v>355</v>
      </c>
      <c r="C568" s="145" t="s">
        <v>337</v>
      </c>
      <c r="D568" s="145" t="s">
        <v>356</v>
      </c>
      <c r="E568" s="144" t="s">
        <v>1389</v>
      </c>
      <c r="F568" s="144">
        <v>0</v>
      </c>
      <c r="G568" s="144">
        <v>1</v>
      </c>
    </row>
    <row r="569" spans="1:7" ht="14.6">
      <c r="A569" s="145" t="s">
        <v>1390</v>
      </c>
      <c r="B569" s="145" t="s">
        <v>739</v>
      </c>
      <c r="C569" s="145" t="s">
        <v>337</v>
      </c>
      <c r="D569" s="145" t="s">
        <v>343</v>
      </c>
      <c r="E569" s="144" t="s">
        <v>883</v>
      </c>
      <c r="F569" s="144" t="s">
        <v>577</v>
      </c>
      <c r="G569" s="144">
        <v>1</v>
      </c>
    </row>
    <row r="570" spans="1:7" ht="14.6">
      <c r="A570" s="145" t="s">
        <v>1391</v>
      </c>
      <c r="B570" s="145" t="s">
        <v>355</v>
      </c>
      <c r="C570" s="145" t="s">
        <v>337</v>
      </c>
      <c r="D570" s="145" t="s">
        <v>356</v>
      </c>
      <c r="E570" s="144" t="s">
        <v>1392</v>
      </c>
      <c r="F570" s="144" t="s">
        <v>1393</v>
      </c>
      <c r="G570" s="144">
        <v>1</v>
      </c>
    </row>
    <row r="571" spans="1:7" ht="14.6">
      <c r="A571" s="145" t="s">
        <v>1394</v>
      </c>
      <c r="B571" s="145" t="s">
        <v>739</v>
      </c>
      <c r="C571" s="145" t="s">
        <v>337</v>
      </c>
      <c r="D571" s="145" t="s">
        <v>343</v>
      </c>
      <c r="E571" s="144" t="s">
        <v>1395</v>
      </c>
      <c r="F571" s="144" t="s">
        <v>1396</v>
      </c>
      <c r="G571" s="144">
        <v>1</v>
      </c>
    </row>
    <row r="572" spans="1:7" ht="14.6">
      <c r="A572" s="145" t="s">
        <v>1397</v>
      </c>
      <c r="B572" s="145" t="s">
        <v>739</v>
      </c>
      <c r="C572" s="145" t="s">
        <v>337</v>
      </c>
      <c r="D572" s="145" t="s">
        <v>343</v>
      </c>
      <c r="E572" s="144" t="s">
        <v>1023</v>
      </c>
      <c r="F572" s="144">
        <v>0</v>
      </c>
      <c r="G572" s="144">
        <v>1</v>
      </c>
    </row>
    <row r="573" spans="1:7" ht="14.6">
      <c r="A573" s="145" t="s">
        <v>1398</v>
      </c>
      <c r="B573" s="145" t="s">
        <v>739</v>
      </c>
      <c r="C573" s="145" t="s">
        <v>337</v>
      </c>
      <c r="D573" s="145" t="s">
        <v>343</v>
      </c>
      <c r="E573" s="144" t="s">
        <v>1025</v>
      </c>
      <c r="F573" s="144" t="s">
        <v>1026</v>
      </c>
      <c r="G573" s="144">
        <v>1</v>
      </c>
    </row>
    <row r="574" spans="1:7" ht="14.6">
      <c r="A574" s="145" t="s">
        <v>1399</v>
      </c>
      <c r="B574" s="145" t="s">
        <v>739</v>
      </c>
      <c r="C574" s="145" t="s">
        <v>337</v>
      </c>
      <c r="D574" s="145" t="s">
        <v>343</v>
      </c>
      <c r="E574" s="144" t="s">
        <v>1028</v>
      </c>
      <c r="F574" s="144" t="s">
        <v>1029</v>
      </c>
      <c r="G574" s="144">
        <v>1</v>
      </c>
    </row>
    <row r="575" spans="1:7" ht="14.6">
      <c r="A575" s="145" t="s">
        <v>1400</v>
      </c>
      <c r="B575" s="145" t="s">
        <v>747</v>
      </c>
      <c r="C575" s="145" t="s">
        <v>337</v>
      </c>
      <c r="D575" s="145" t="s">
        <v>356</v>
      </c>
      <c r="E575" s="144" t="s">
        <v>1401</v>
      </c>
      <c r="F575" s="144" t="s">
        <v>1402</v>
      </c>
      <c r="G575" s="144">
        <v>1</v>
      </c>
    </row>
    <row r="576" spans="1:7" ht="14.6">
      <c r="A576" s="145" t="s">
        <v>1403</v>
      </c>
      <c r="B576" s="145" t="s">
        <v>609</v>
      </c>
      <c r="C576" s="145" t="s">
        <v>362</v>
      </c>
      <c r="D576" s="145" t="s">
        <v>363</v>
      </c>
      <c r="E576" s="144" t="s">
        <v>1404</v>
      </c>
      <c r="F576" s="144" t="s">
        <v>1405</v>
      </c>
      <c r="G576" s="144">
        <v>1</v>
      </c>
    </row>
    <row r="577" spans="1:7" ht="14.6">
      <c r="A577" s="145" t="s">
        <v>1406</v>
      </c>
      <c r="B577" s="145" t="s">
        <v>785</v>
      </c>
      <c r="C577" s="145" t="s">
        <v>362</v>
      </c>
      <c r="D577" s="145" t="s">
        <v>786</v>
      </c>
      <c r="E577" s="144" t="s">
        <v>805</v>
      </c>
      <c r="F577" s="144" t="s">
        <v>1407</v>
      </c>
      <c r="G577" s="144">
        <v>1</v>
      </c>
    </row>
    <row r="578" spans="1:7" ht="14.6">
      <c r="A578" s="145" t="s">
        <v>1408</v>
      </c>
      <c r="B578" s="145" t="s">
        <v>739</v>
      </c>
      <c r="C578" s="145" t="s">
        <v>337</v>
      </c>
      <c r="D578" s="145" t="s">
        <v>343</v>
      </c>
      <c r="E578" s="144" t="s">
        <v>1409</v>
      </c>
      <c r="F578" s="144">
        <v>0</v>
      </c>
      <c r="G578" s="144">
        <v>1</v>
      </c>
    </row>
    <row r="579" spans="1:7" ht="14.6">
      <c r="A579" s="145" t="s">
        <v>1410</v>
      </c>
      <c r="B579" s="145" t="s">
        <v>747</v>
      </c>
      <c r="C579" s="145" t="s">
        <v>337</v>
      </c>
      <c r="D579" s="145" t="s">
        <v>356</v>
      </c>
      <c r="E579" s="144" t="s">
        <v>1411</v>
      </c>
      <c r="F579" s="144" t="s">
        <v>1412</v>
      </c>
      <c r="G579" s="144">
        <v>1</v>
      </c>
    </row>
    <row r="580" spans="1:7" ht="14.6">
      <c r="A580" s="145" t="s">
        <v>1413</v>
      </c>
      <c r="B580" s="145" t="s">
        <v>747</v>
      </c>
      <c r="C580" s="145" t="s">
        <v>337</v>
      </c>
      <c r="D580" s="145" t="s">
        <v>356</v>
      </c>
      <c r="E580" s="144" t="s">
        <v>1414</v>
      </c>
      <c r="F580" s="144" t="s">
        <v>1415</v>
      </c>
      <c r="G580" s="144">
        <v>1</v>
      </c>
    </row>
    <row r="581" spans="1:7" ht="14.6">
      <c r="A581" s="145" t="s">
        <v>1416</v>
      </c>
      <c r="B581" s="145" t="s">
        <v>785</v>
      </c>
      <c r="C581" s="145" t="s">
        <v>362</v>
      </c>
      <c r="D581" s="145" t="s">
        <v>786</v>
      </c>
      <c r="E581" s="144" t="s">
        <v>515</v>
      </c>
      <c r="F581" s="144" t="s">
        <v>1060</v>
      </c>
      <c r="G581" s="144">
        <v>1</v>
      </c>
    </row>
    <row r="582" spans="1:7" ht="14.6">
      <c r="A582" s="145" t="s">
        <v>1417</v>
      </c>
      <c r="B582" s="145" t="s">
        <v>785</v>
      </c>
      <c r="C582" s="145" t="s">
        <v>362</v>
      </c>
      <c r="D582" s="145" t="s">
        <v>786</v>
      </c>
      <c r="E582" s="144" t="s">
        <v>515</v>
      </c>
      <c r="F582" s="144">
        <v>0</v>
      </c>
      <c r="G582" s="144">
        <v>1</v>
      </c>
    </row>
    <row r="583" spans="1:7" ht="14.6">
      <c r="A583" s="145" t="s">
        <v>1418</v>
      </c>
      <c r="B583" s="145" t="s">
        <v>785</v>
      </c>
      <c r="C583" s="145" t="s">
        <v>362</v>
      </c>
      <c r="D583" s="145" t="s">
        <v>786</v>
      </c>
      <c r="E583" s="144" t="s">
        <v>515</v>
      </c>
      <c r="F583" s="144" t="s">
        <v>1419</v>
      </c>
      <c r="G583" s="144">
        <v>1</v>
      </c>
    </row>
    <row r="584" spans="1:7" ht="14.6">
      <c r="A584" s="145" t="s">
        <v>1420</v>
      </c>
      <c r="B584" s="145" t="s">
        <v>785</v>
      </c>
      <c r="C584" s="145" t="s">
        <v>362</v>
      </c>
      <c r="D584" s="145" t="s">
        <v>786</v>
      </c>
      <c r="E584" s="144" t="s">
        <v>515</v>
      </c>
      <c r="F584" s="144">
        <v>0</v>
      </c>
      <c r="G584" s="144">
        <v>1</v>
      </c>
    </row>
    <row r="585" spans="1:7" ht="14.6">
      <c r="A585" s="145" t="s">
        <v>1421</v>
      </c>
      <c r="B585" s="145" t="s">
        <v>785</v>
      </c>
      <c r="C585" s="145" t="s">
        <v>362</v>
      </c>
      <c r="D585" s="145" t="s">
        <v>786</v>
      </c>
      <c r="E585" s="144" t="s">
        <v>515</v>
      </c>
      <c r="F585" s="144" t="s">
        <v>1357</v>
      </c>
      <c r="G585" s="144">
        <v>1</v>
      </c>
    </row>
    <row r="586" spans="1:7" ht="14.6">
      <c r="A586" s="145" t="s">
        <v>1422</v>
      </c>
      <c r="B586" s="145" t="s">
        <v>785</v>
      </c>
      <c r="C586" s="145" t="s">
        <v>362</v>
      </c>
      <c r="D586" s="145" t="s">
        <v>786</v>
      </c>
      <c r="E586" s="144" t="s">
        <v>1423</v>
      </c>
      <c r="F586" s="144" t="s">
        <v>1424</v>
      </c>
      <c r="G586" s="144">
        <v>1</v>
      </c>
    </row>
    <row r="587" spans="1:7" ht="14.6">
      <c r="A587" s="145" t="s">
        <v>1425</v>
      </c>
      <c r="B587" s="145" t="s">
        <v>785</v>
      </c>
      <c r="C587" s="145" t="s">
        <v>362</v>
      </c>
      <c r="D587" s="145" t="s">
        <v>786</v>
      </c>
      <c r="E587" s="144" t="s">
        <v>1230</v>
      </c>
      <c r="F587" s="144" t="s">
        <v>1231</v>
      </c>
      <c r="G587" s="144">
        <v>1</v>
      </c>
    </row>
    <row r="588" spans="1:7" ht="14.6">
      <c r="A588" s="145" t="s">
        <v>1426</v>
      </c>
      <c r="B588" s="145" t="s">
        <v>785</v>
      </c>
      <c r="C588" s="145" t="s">
        <v>362</v>
      </c>
      <c r="D588" s="145" t="s">
        <v>786</v>
      </c>
      <c r="E588" s="144" t="s">
        <v>805</v>
      </c>
      <c r="F588" s="144">
        <v>0</v>
      </c>
      <c r="G588" s="144">
        <v>1</v>
      </c>
    </row>
    <row r="589" spans="1:7" ht="14.6">
      <c r="A589" s="145" t="s">
        <v>1427</v>
      </c>
      <c r="B589" s="145" t="s">
        <v>785</v>
      </c>
      <c r="C589" s="145" t="s">
        <v>362</v>
      </c>
      <c r="D589" s="145" t="s">
        <v>786</v>
      </c>
      <c r="E589" s="144" t="s">
        <v>1059</v>
      </c>
      <c r="F589" s="144" t="s">
        <v>1060</v>
      </c>
      <c r="G589" s="144">
        <v>1</v>
      </c>
    </row>
    <row r="590" spans="1:7" ht="14.6">
      <c r="A590" s="145" t="s">
        <v>1428</v>
      </c>
      <c r="B590" s="145" t="s">
        <v>785</v>
      </c>
      <c r="C590" s="145" t="s">
        <v>362</v>
      </c>
      <c r="D590" s="145" t="s">
        <v>786</v>
      </c>
      <c r="E590" s="144" t="s">
        <v>883</v>
      </c>
      <c r="F590" s="144" t="s">
        <v>577</v>
      </c>
      <c r="G590" s="144">
        <v>1</v>
      </c>
    </row>
    <row r="591" spans="1:7" ht="14.6">
      <c r="A591" s="145" t="s">
        <v>1429</v>
      </c>
      <c r="B591" s="145" t="s">
        <v>785</v>
      </c>
      <c r="C591" s="145" t="s">
        <v>362</v>
      </c>
      <c r="D591" s="145" t="s">
        <v>786</v>
      </c>
      <c r="E591" s="144" t="s">
        <v>1430</v>
      </c>
      <c r="F591" s="144">
        <v>0</v>
      </c>
      <c r="G591" s="144">
        <v>1</v>
      </c>
    </row>
    <row r="592" spans="1:7" ht="14.6">
      <c r="A592" s="145" t="s">
        <v>1431</v>
      </c>
      <c r="B592" s="145" t="s">
        <v>785</v>
      </c>
      <c r="C592" s="145" t="s">
        <v>362</v>
      </c>
      <c r="D592" s="145" t="s">
        <v>786</v>
      </c>
      <c r="E592" s="144" t="s">
        <v>1126</v>
      </c>
      <c r="F592" s="144" t="s">
        <v>541</v>
      </c>
      <c r="G592" s="144">
        <v>1</v>
      </c>
    </row>
    <row r="593" spans="1:7" ht="14.6">
      <c r="A593" s="145" t="s">
        <v>1432</v>
      </c>
      <c r="B593" s="145" t="s">
        <v>609</v>
      </c>
      <c r="C593" s="145" t="s">
        <v>362</v>
      </c>
      <c r="D593" s="145" t="s">
        <v>363</v>
      </c>
      <c r="E593" s="144" t="s">
        <v>1433</v>
      </c>
      <c r="F593" s="144">
        <v>0</v>
      </c>
      <c r="G593" s="144">
        <v>1</v>
      </c>
    </row>
    <row r="594" spans="1:7" ht="14.6">
      <c r="A594" s="145" t="s">
        <v>1434</v>
      </c>
      <c r="B594" s="145" t="s">
        <v>785</v>
      </c>
      <c r="C594" s="145" t="s">
        <v>362</v>
      </c>
      <c r="D594" s="145" t="s">
        <v>786</v>
      </c>
      <c r="E594" s="144" t="s">
        <v>1290</v>
      </c>
      <c r="F594" s="144" t="s">
        <v>1220</v>
      </c>
      <c r="G594" s="144">
        <v>1</v>
      </c>
    </row>
    <row r="595" spans="1:7" ht="14.6">
      <c r="A595" s="145" t="s">
        <v>1435</v>
      </c>
      <c r="B595" s="145" t="s">
        <v>785</v>
      </c>
      <c r="C595" s="145" t="s">
        <v>362</v>
      </c>
      <c r="D595" s="145" t="s">
        <v>786</v>
      </c>
      <c r="E595" s="144" t="s">
        <v>720</v>
      </c>
      <c r="F595" s="144" t="s">
        <v>533</v>
      </c>
      <c r="G595" s="144">
        <v>1</v>
      </c>
    </row>
    <row r="596" spans="1:7" ht="14.6">
      <c r="A596" s="145" t="s">
        <v>1436</v>
      </c>
      <c r="B596" s="145" t="s">
        <v>785</v>
      </c>
      <c r="C596" s="145" t="s">
        <v>362</v>
      </c>
      <c r="D596" s="145" t="s">
        <v>786</v>
      </c>
      <c r="E596" s="144" t="s">
        <v>1175</v>
      </c>
      <c r="F596" s="144">
        <v>0</v>
      </c>
      <c r="G596" s="144">
        <v>1</v>
      </c>
    </row>
    <row r="597" spans="1:7" ht="14.6">
      <c r="A597" s="145" t="s">
        <v>1437</v>
      </c>
      <c r="B597" s="145" t="s">
        <v>609</v>
      </c>
      <c r="C597" s="145" t="s">
        <v>362</v>
      </c>
      <c r="D597" s="145" t="s">
        <v>363</v>
      </c>
      <c r="E597" s="144" t="s">
        <v>1015</v>
      </c>
      <c r="F597" s="144">
        <v>0</v>
      </c>
      <c r="G597" s="144">
        <v>1</v>
      </c>
    </row>
    <row r="598" spans="1:7" ht="14.6">
      <c r="A598" s="145" t="s">
        <v>1438</v>
      </c>
      <c r="B598" s="145" t="s">
        <v>609</v>
      </c>
      <c r="C598" s="145" t="s">
        <v>362</v>
      </c>
      <c r="D598" s="145" t="s">
        <v>363</v>
      </c>
      <c r="E598" s="144" t="s">
        <v>1439</v>
      </c>
      <c r="F598" s="144" t="s">
        <v>1440</v>
      </c>
      <c r="G598" s="144">
        <v>1</v>
      </c>
    </row>
    <row r="599" spans="1:7" ht="14.6">
      <c r="A599" s="145" t="s">
        <v>1441</v>
      </c>
      <c r="B599" s="145" t="s">
        <v>609</v>
      </c>
      <c r="C599" s="145" t="s">
        <v>362</v>
      </c>
      <c r="D599" s="145" t="s">
        <v>363</v>
      </c>
      <c r="E599" s="144" t="s">
        <v>1442</v>
      </c>
      <c r="F599" s="144">
        <v>0</v>
      </c>
      <c r="G599" s="144">
        <v>1</v>
      </c>
    </row>
    <row r="600" spans="1:7" ht="14.6">
      <c r="A600" s="145" t="s">
        <v>1443</v>
      </c>
      <c r="B600" s="145" t="s">
        <v>609</v>
      </c>
      <c r="C600" s="145" t="s">
        <v>362</v>
      </c>
      <c r="D600" s="145" t="s">
        <v>363</v>
      </c>
      <c r="E600" s="144" t="s">
        <v>1252</v>
      </c>
      <c r="F600" s="144">
        <v>0</v>
      </c>
      <c r="G600" s="144">
        <v>1</v>
      </c>
    </row>
    <row r="601" spans="1:7" ht="14.6">
      <c r="A601" s="145" t="s">
        <v>1444</v>
      </c>
      <c r="B601" s="145" t="s">
        <v>609</v>
      </c>
      <c r="C601" s="145" t="s">
        <v>362</v>
      </c>
      <c r="D601" s="145" t="s">
        <v>363</v>
      </c>
      <c r="E601" s="144" t="s">
        <v>1445</v>
      </c>
      <c r="F601" s="144">
        <v>0</v>
      </c>
      <c r="G601" s="144">
        <v>1</v>
      </c>
    </row>
    <row r="602" spans="1:7" ht="14.6">
      <c r="A602" s="145" t="s">
        <v>1446</v>
      </c>
      <c r="B602" s="145" t="s">
        <v>739</v>
      </c>
      <c r="C602" s="145" t="s">
        <v>337</v>
      </c>
      <c r="D602" s="145" t="s">
        <v>343</v>
      </c>
      <c r="E602" s="144" t="s">
        <v>1447</v>
      </c>
      <c r="F602" s="144" t="s">
        <v>1448</v>
      </c>
      <c r="G602" s="144">
        <v>1</v>
      </c>
    </row>
    <row r="603" spans="1:7" ht="14.6">
      <c r="A603" s="145" t="s">
        <v>1449</v>
      </c>
      <c r="B603" s="145" t="s">
        <v>747</v>
      </c>
      <c r="C603" s="145" t="s">
        <v>337</v>
      </c>
      <c r="D603" s="145" t="s">
        <v>356</v>
      </c>
      <c r="E603" s="144" t="s">
        <v>1450</v>
      </c>
      <c r="F603" s="144" t="s">
        <v>1448</v>
      </c>
      <c r="G603" s="144">
        <v>1</v>
      </c>
    </row>
    <row r="604" spans="1:7" ht="14.6">
      <c r="A604" s="145" t="s">
        <v>1451</v>
      </c>
      <c r="B604" s="145" t="s">
        <v>747</v>
      </c>
      <c r="C604" s="145" t="s">
        <v>337</v>
      </c>
      <c r="D604" s="145" t="s">
        <v>356</v>
      </c>
      <c r="E604" s="144" t="s">
        <v>1452</v>
      </c>
      <c r="F604" s="144">
        <v>0</v>
      </c>
      <c r="G604" s="144">
        <v>1</v>
      </c>
    </row>
    <row r="605" spans="1:7" ht="14.6">
      <c r="A605" s="145" t="s">
        <v>1453</v>
      </c>
      <c r="B605" s="145" t="s">
        <v>747</v>
      </c>
      <c r="C605" s="145" t="s">
        <v>337</v>
      </c>
      <c r="D605" s="145" t="s">
        <v>356</v>
      </c>
      <c r="E605" s="144" t="s">
        <v>1454</v>
      </c>
      <c r="F605" s="144" t="s">
        <v>836</v>
      </c>
      <c r="G605" s="144">
        <v>1</v>
      </c>
    </row>
    <row r="606" spans="1:7" ht="14.6">
      <c r="A606" s="145" t="s">
        <v>1455</v>
      </c>
      <c r="B606" s="145" t="s">
        <v>747</v>
      </c>
      <c r="C606" s="145" t="s">
        <v>337</v>
      </c>
      <c r="D606" s="145" t="s">
        <v>356</v>
      </c>
      <c r="E606" s="144" t="s">
        <v>1456</v>
      </c>
      <c r="F606" s="144" t="s">
        <v>1057</v>
      </c>
      <c r="G606" s="144">
        <v>1</v>
      </c>
    </row>
    <row r="607" spans="1:7" ht="14.6">
      <c r="A607" s="145" t="s">
        <v>1457</v>
      </c>
      <c r="B607" s="145" t="s">
        <v>747</v>
      </c>
      <c r="C607" s="145" t="s">
        <v>337</v>
      </c>
      <c r="D607" s="145" t="s">
        <v>356</v>
      </c>
      <c r="E607" s="144" t="s">
        <v>1458</v>
      </c>
      <c r="F607" s="144">
        <v>0</v>
      </c>
      <c r="G607" s="144">
        <v>1</v>
      </c>
    </row>
    <row r="608" spans="1:7" ht="14.6">
      <c r="A608" s="145" t="s">
        <v>1459</v>
      </c>
      <c r="B608" s="145" t="s">
        <v>739</v>
      </c>
      <c r="C608" s="145" t="s">
        <v>337</v>
      </c>
      <c r="D608" s="145" t="s">
        <v>343</v>
      </c>
      <c r="E608" s="144" t="s">
        <v>1460</v>
      </c>
      <c r="F608" s="144" t="s">
        <v>1461</v>
      </c>
      <c r="G608" s="144">
        <v>1</v>
      </c>
    </row>
    <row r="609" spans="1:7" ht="14.6">
      <c r="A609" s="145" t="s">
        <v>1462</v>
      </c>
      <c r="B609" s="145" t="s">
        <v>739</v>
      </c>
      <c r="C609" s="145" t="s">
        <v>337</v>
      </c>
      <c r="D609" s="145" t="s">
        <v>343</v>
      </c>
      <c r="E609" s="144" t="s">
        <v>1463</v>
      </c>
      <c r="F609" s="144">
        <v>0</v>
      </c>
      <c r="G609" s="144">
        <v>1</v>
      </c>
    </row>
    <row r="610" spans="1:7" ht="14.6">
      <c r="A610" s="145" t="s">
        <v>1464</v>
      </c>
      <c r="B610" s="145" t="s">
        <v>739</v>
      </c>
      <c r="C610" s="145" t="s">
        <v>337</v>
      </c>
      <c r="D610" s="145" t="s">
        <v>343</v>
      </c>
      <c r="E610" s="144" t="s">
        <v>1465</v>
      </c>
      <c r="F610" s="144">
        <v>0</v>
      </c>
      <c r="G610" s="144">
        <v>1</v>
      </c>
    </row>
    <row r="611" spans="1:7" ht="14.6">
      <c r="A611" s="145" t="s">
        <v>1466</v>
      </c>
      <c r="B611" s="145" t="s">
        <v>739</v>
      </c>
      <c r="C611" s="145" t="s">
        <v>337</v>
      </c>
      <c r="D611" s="145" t="s">
        <v>343</v>
      </c>
      <c r="E611" s="144" t="s">
        <v>1005</v>
      </c>
      <c r="F611" s="144" t="s">
        <v>614</v>
      </c>
      <c r="G611" s="144">
        <v>1</v>
      </c>
    </row>
    <row r="612" spans="1:7" ht="14.6">
      <c r="A612" s="145" t="s">
        <v>1467</v>
      </c>
      <c r="B612" s="145" t="s">
        <v>739</v>
      </c>
      <c r="C612" s="145" t="s">
        <v>337</v>
      </c>
      <c r="D612" s="145" t="s">
        <v>343</v>
      </c>
      <c r="E612" s="144" t="s">
        <v>1007</v>
      </c>
      <c r="F612" s="144" t="s">
        <v>1008</v>
      </c>
      <c r="G612" s="144">
        <v>1</v>
      </c>
    </row>
    <row r="613" spans="1:7" ht="14.6">
      <c r="A613" s="145" t="s">
        <v>1468</v>
      </c>
      <c r="B613" s="145" t="s">
        <v>739</v>
      </c>
      <c r="C613" s="145" t="s">
        <v>337</v>
      </c>
      <c r="D613" s="145" t="s">
        <v>343</v>
      </c>
      <c r="E613" s="144" t="s">
        <v>1010</v>
      </c>
      <c r="F613" s="144">
        <v>0</v>
      </c>
      <c r="G613" s="144">
        <v>1</v>
      </c>
    </row>
    <row r="614" spans="1:7" ht="14.6">
      <c r="A614" s="145" t="s">
        <v>1469</v>
      </c>
      <c r="B614" s="145" t="s">
        <v>739</v>
      </c>
      <c r="C614" s="145" t="s">
        <v>337</v>
      </c>
      <c r="D614" s="145" t="s">
        <v>343</v>
      </c>
      <c r="E614" s="144" t="s">
        <v>1470</v>
      </c>
      <c r="F614" s="144">
        <v>0</v>
      </c>
      <c r="G614" s="144">
        <v>1</v>
      </c>
    </row>
    <row r="615" spans="1:7" ht="14.6">
      <c r="A615" s="145" t="s">
        <v>1471</v>
      </c>
      <c r="B615" s="145" t="s">
        <v>739</v>
      </c>
      <c r="C615" s="145" t="s">
        <v>337</v>
      </c>
      <c r="D615" s="145" t="s">
        <v>343</v>
      </c>
      <c r="E615" s="144" t="s">
        <v>1472</v>
      </c>
      <c r="F615" s="144" t="s">
        <v>1473</v>
      </c>
      <c r="G615" s="144">
        <v>1</v>
      </c>
    </row>
    <row r="616" spans="1:7" ht="14.6">
      <c r="A616" s="145" t="s">
        <v>1474</v>
      </c>
      <c r="B616" s="145" t="s">
        <v>739</v>
      </c>
      <c r="C616" s="145" t="s">
        <v>337</v>
      </c>
      <c r="D616" s="145" t="s">
        <v>343</v>
      </c>
      <c r="E616" s="144" t="s">
        <v>1012</v>
      </c>
      <c r="F616" s="144" t="s">
        <v>1013</v>
      </c>
      <c r="G616" s="144">
        <v>1</v>
      </c>
    </row>
    <row r="617" spans="1:7" ht="14.6">
      <c r="A617" s="145" t="s">
        <v>1475</v>
      </c>
      <c r="B617" s="145" t="s">
        <v>739</v>
      </c>
      <c r="C617" s="145" t="s">
        <v>337</v>
      </c>
      <c r="D617" s="145" t="s">
        <v>343</v>
      </c>
      <c r="E617" s="144" t="s">
        <v>1015</v>
      </c>
      <c r="F617" s="144">
        <v>0</v>
      </c>
      <c r="G617" s="144">
        <v>1</v>
      </c>
    </row>
    <row r="618" spans="1:7" ht="14.6">
      <c r="A618" s="145" t="s">
        <v>1476</v>
      </c>
      <c r="B618" s="145" t="s">
        <v>739</v>
      </c>
      <c r="C618" s="145" t="s">
        <v>337</v>
      </c>
      <c r="D618" s="145" t="s">
        <v>343</v>
      </c>
      <c r="E618" s="144" t="s">
        <v>1477</v>
      </c>
      <c r="F618" s="144">
        <v>0</v>
      </c>
      <c r="G618" s="144">
        <v>1</v>
      </c>
    </row>
    <row r="619" spans="1:7" ht="14.6">
      <c r="A619" s="145" t="s">
        <v>1478</v>
      </c>
      <c r="B619" s="145" t="s">
        <v>747</v>
      </c>
      <c r="C619" s="145" t="s">
        <v>337</v>
      </c>
      <c r="D619" s="145" t="s">
        <v>356</v>
      </c>
      <c r="E619" s="144" t="s">
        <v>1479</v>
      </c>
      <c r="F619" s="144" t="s">
        <v>1461</v>
      </c>
      <c r="G619" s="144">
        <v>1</v>
      </c>
    </row>
    <row r="620" spans="1:7" ht="14.6">
      <c r="A620" s="145" t="s">
        <v>1480</v>
      </c>
      <c r="B620" s="145" t="s">
        <v>747</v>
      </c>
      <c r="C620" s="145" t="s">
        <v>337</v>
      </c>
      <c r="D620" s="145" t="s">
        <v>356</v>
      </c>
      <c r="E620" s="144" t="s">
        <v>1481</v>
      </c>
      <c r="F620" s="144">
        <v>0</v>
      </c>
      <c r="G620" s="144">
        <v>1</v>
      </c>
    </row>
    <row r="621" spans="1:7" ht="14.6">
      <c r="A621" s="145" t="s">
        <v>1482</v>
      </c>
      <c r="B621" s="145" t="s">
        <v>747</v>
      </c>
      <c r="C621" s="145" t="s">
        <v>337</v>
      </c>
      <c r="D621" s="145" t="s">
        <v>356</v>
      </c>
      <c r="E621" s="144" t="s">
        <v>1483</v>
      </c>
      <c r="F621" s="144">
        <v>0</v>
      </c>
      <c r="G621" s="144">
        <v>1</v>
      </c>
    </row>
    <row r="622" spans="1:7" ht="14.6">
      <c r="A622" s="145" t="s">
        <v>1484</v>
      </c>
      <c r="B622" s="145" t="s">
        <v>747</v>
      </c>
      <c r="C622" s="145" t="s">
        <v>337</v>
      </c>
      <c r="D622" s="145" t="s">
        <v>356</v>
      </c>
      <c r="E622" s="144" t="s">
        <v>1485</v>
      </c>
      <c r="F622" s="144" t="s">
        <v>614</v>
      </c>
      <c r="G622" s="144">
        <v>1</v>
      </c>
    </row>
    <row r="623" spans="1:7" ht="14.6">
      <c r="A623" s="145" t="s">
        <v>1486</v>
      </c>
      <c r="B623" s="145" t="s">
        <v>747</v>
      </c>
      <c r="C623" s="145" t="s">
        <v>337</v>
      </c>
      <c r="D623" s="145" t="s">
        <v>356</v>
      </c>
      <c r="E623" s="144" t="s">
        <v>1487</v>
      </c>
      <c r="F623" s="144" t="s">
        <v>1008</v>
      </c>
      <c r="G623" s="144">
        <v>1</v>
      </c>
    </row>
    <row r="624" spans="1:7" ht="14.6">
      <c r="A624" s="145" t="s">
        <v>1488</v>
      </c>
      <c r="B624" s="145" t="s">
        <v>747</v>
      </c>
      <c r="C624" s="145" t="s">
        <v>337</v>
      </c>
      <c r="D624" s="145" t="s">
        <v>356</v>
      </c>
      <c r="E624" s="144" t="s">
        <v>1489</v>
      </c>
      <c r="F624" s="144">
        <v>0</v>
      </c>
      <c r="G624" s="144">
        <v>1</v>
      </c>
    </row>
    <row r="625" spans="1:7" ht="14.6">
      <c r="A625" s="145" t="s">
        <v>1490</v>
      </c>
      <c r="B625" s="145" t="s">
        <v>747</v>
      </c>
      <c r="C625" s="145" t="s">
        <v>337</v>
      </c>
      <c r="D625" s="145" t="s">
        <v>356</v>
      </c>
      <c r="E625" s="144" t="s">
        <v>1491</v>
      </c>
      <c r="F625" s="144">
        <v>0</v>
      </c>
      <c r="G625" s="144">
        <v>1</v>
      </c>
    </row>
    <row r="626" spans="1:7" ht="14.6">
      <c r="A626" s="145" t="s">
        <v>1492</v>
      </c>
      <c r="B626" s="145" t="s">
        <v>747</v>
      </c>
      <c r="C626" s="145" t="s">
        <v>337</v>
      </c>
      <c r="D626" s="145" t="s">
        <v>356</v>
      </c>
      <c r="E626" s="144" t="s">
        <v>1493</v>
      </c>
      <c r="F626" s="144" t="s">
        <v>1473</v>
      </c>
      <c r="G626" s="144">
        <v>1</v>
      </c>
    </row>
    <row r="627" spans="1:7" ht="14.6">
      <c r="A627" s="145" t="s">
        <v>1494</v>
      </c>
      <c r="B627" s="145" t="s">
        <v>747</v>
      </c>
      <c r="C627" s="145" t="s">
        <v>337</v>
      </c>
      <c r="D627" s="145" t="s">
        <v>356</v>
      </c>
      <c r="E627" s="144" t="s">
        <v>1495</v>
      </c>
      <c r="F627" s="144" t="s">
        <v>1013</v>
      </c>
      <c r="G627" s="144">
        <v>1</v>
      </c>
    </row>
    <row r="628" spans="1:7" ht="14.6">
      <c r="A628" s="145" t="s">
        <v>1496</v>
      </c>
      <c r="B628" s="145" t="s">
        <v>747</v>
      </c>
      <c r="C628" s="145" t="s">
        <v>337</v>
      </c>
      <c r="D628" s="145" t="s">
        <v>356</v>
      </c>
      <c r="E628" s="144" t="s">
        <v>1497</v>
      </c>
      <c r="F628" s="144">
        <v>0</v>
      </c>
      <c r="G628" s="144">
        <v>1</v>
      </c>
    </row>
    <row r="629" spans="1:7" ht="14.6">
      <c r="A629" s="145" t="s">
        <v>1498</v>
      </c>
      <c r="B629" s="145" t="s">
        <v>747</v>
      </c>
      <c r="C629" s="145" t="s">
        <v>337</v>
      </c>
      <c r="D629" s="145" t="s">
        <v>356</v>
      </c>
      <c r="E629" s="144" t="s">
        <v>1499</v>
      </c>
      <c r="F629" s="144">
        <v>0</v>
      </c>
      <c r="G629" s="144">
        <v>1</v>
      </c>
    </row>
    <row r="630" spans="1:7" ht="14.6">
      <c r="A630" s="145" t="s">
        <v>1500</v>
      </c>
      <c r="B630" s="145" t="s">
        <v>747</v>
      </c>
      <c r="C630" s="145" t="s">
        <v>337</v>
      </c>
      <c r="D630" s="145" t="s">
        <v>356</v>
      </c>
      <c r="E630" s="144" t="s">
        <v>1501</v>
      </c>
      <c r="F630" s="144" t="s">
        <v>1502</v>
      </c>
      <c r="G630" s="144">
        <v>1</v>
      </c>
    </row>
    <row r="631" spans="1:7" ht="14.6">
      <c r="A631" s="145" t="s">
        <v>1503</v>
      </c>
      <c r="B631" s="145" t="s">
        <v>747</v>
      </c>
      <c r="C631" s="145" t="s">
        <v>337</v>
      </c>
      <c r="D631" s="145" t="s">
        <v>356</v>
      </c>
      <c r="E631" s="144" t="s">
        <v>1504</v>
      </c>
      <c r="F631" s="144">
        <v>0</v>
      </c>
      <c r="G631" s="144">
        <v>1</v>
      </c>
    </row>
    <row r="632" spans="1:7" ht="14.6">
      <c r="A632" s="145" t="s">
        <v>1505</v>
      </c>
      <c r="B632" s="145" t="s">
        <v>747</v>
      </c>
      <c r="C632" s="145" t="s">
        <v>337</v>
      </c>
      <c r="D632" s="145" t="s">
        <v>356</v>
      </c>
      <c r="E632" s="144" t="s">
        <v>1506</v>
      </c>
      <c r="F632" s="144">
        <v>0</v>
      </c>
      <c r="G632" s="144">
        <v>1</v>
      </c>
    </row>
    <row r="633" spans="1:7" ht="14.6">
      <c r="A633" s="145" t="s">
        <v>1507</v>
      </c>
      <c r="B633" s="145" t="s">
        <v>747</v>
      </c>
      <c r="C633" s="145" t="s">
        <v>337</v>
      </c>
      <c r="D633" s="145" t="s">
        <v>356</v>
      </c>
      <c r="E633" s="144" t="s">
        <v>1508</v>
      </c>
      <c r="F633" s="144">
        <v>0</v>
      </c>
      <c r="G633" s="144">
        <v>1</v>
      </c>
    </row>
    <row r="634" spans="1:7" ht="14.6">
      <c r="A634" s="145" t="s">
        <v>1509</v>
      </c>
      <c r="B634" s="145" t="s">
        <v>747</v>
      </c>
      <c r="C634" s="145" t="s">
        <v>337</v>
      </c>
      <c r="D634" s="145" t="s">
        <v>356</v>
      </c>
      <c r="E634" s="144" t="s">
        <v>1510</v>
      </c>
      <c r="F634" s="144">
        <v>0</v>
      </c>
      <c r="G634" s="144">
        <v>1</v>
      </c>
    </row>
    <row r="635" spans="1:7" ht="14.6">
      <c r="A635" s="145" t="s">
        <v>1511</v>
      </c>
      <c r="B635" s="145" t="s">
        <v>785</v>
      </c>
      <c r="C635" s="145" t="s">
        <v>362</v>
      </c>
      <c r="D635" s="145" t="s">
        <v>786</v>
      </c>
      <c r="E635" s="144" t="s">
        <v>1512</v>
      </c>
      <c r="F635" s="144">
        <v>0</v>
      </c>
      <c r="G635" s="144">
        <v>1</v>
      </c>
    </row>
    <row r="636" spans="1:7" ht="14.6">
      <c r="A636" s="145" t="s">
        <v>1513</v>
      </c>
      <c r="B636" s="145" t="s">
        <v>609</v>
      </c>
      <c r="C636" s="145" t="s">
        <v>362</v>
      </c>
      <c r="D636" s="145" t="s">
        <v>363</v>
      </c>
      <c r="E636" s="144" t="s">
        <v>1463</v>
      </c>
      <c r="F636" s="144">
        <v>0</v>
      </c>
      <c r="G636" s="144">
        <v>1</v>
      </c>
    </row>
    <row r="637" spans="1:7" ht="14.6">
      <c r="A637" s="145" t="s">
        <v>1514</v>
      </c>
      <c r="B637" s="145" t="s">
        <v>609</v>
      </c>
      <c r="C637" s="145" t="s">
        <v>362</v>
      </c>
      <c r="D637" s="145" t="s">
        <v>363</v>
      </c>
      <c r="E637" s="144" t="s">
        <v>1515</v>
      </c>
      <c r="F637" s="144">
        <v>0</v>
      </c>
      <c r="G637" s="144">
        <v>1</v>
      </c>
    </row>
    <row r="638" spans="1:7" ht="14.6">
      <c r="A638" s="145" t="s">
        <v>1516</v>
      </c>
      <c r="B638" s="145" t="s">
        <v>609</v>
      </c>
      <c r="C638" s="145" t="s">
        <v>362</v>
      </c>
      <c r="D638" s="145" t="s">
        <v>363</v>
      </c>
      <c r="E638" s="144" t="s">
        <v>1517</v>
      </c>
      <c r="F638" s="144">
        <v>0</v>
      </c>
      <c r="G638" s="144">
        <v>1</v>
      </c>
    </row>
    <row r="639" spans="1:7" ht="14.6">
      <c r="A639" s="145" t="s">
        <v>1518</v>
      </c>
      <c r="B639" s="145" t="s">
        <v>609</v>
      </c>
      <c r="C639" s="145" t="s">
        <v>362</v>
      </c>
      <c r="D639" s="145" t="s">
        <v>363</v>
      </c>
      <c r="E639" s="144" t="s">
        <v>1519</v>
      </c>
      <c r="F639" s="144">
        <v>0</v>
      </c>
      <c r="G639" s="144">
        <v>1</v>
      </c>
    </row>
    <row r="640" spans="1:7" ht="14.6">
      <c r="A640" s="145" t="s">
        <v>1520</v>
      </c>
      <c r="B640" s="145" t="s">
        <v>609</v>
      </c>
      <c r="C640" s="145" t="s">
        <v>362</v>
      </c>
      <c r="D640" s="145" t="s">
        <v>363</v>
      </c>
      <c r="E640" s="144" t="s">
        <v>735</v>
      </c>
      <c r="F640" s="144">
        <v>0</v>
      </c>
      <c r="G640" s="144">
        <v>1</v>
      </c>
    </row>
    <row r="641" spans="1:7" ht="14.6">
      <c r="A641" s="145" t="s">
        <v>1521</v>
      </c>
      <c r="B641" s="145" t="s">
        <v>739</v>
      </c>
      <c r="C641" s="145" t="s">
        <v>337</v>
      </c>
      <c r="D641" s="145" t="s">
        <v>343</v>
      </c>
      <c r="E641" s="144" t="s">
        <v>672</v>
      </c>
      <c r="F641" s="144" t="s">
        <v>1522</v>
      </c>
      <c r="G641" s="144">
        <v>1</v>
      </c>
    </row>
    <row r="642" spans="1:7" ht="14.6">
      <c r="A642" s="146" t="s">
        <v>1523</v>
      </c>
      <c r="B642" s="145" t="s">
        <v>739</v>
      </c>
      <c r="C642" s="145" t="s">
        <v>337</v>
      </c>
      <c r="D642" s="145" t="s">
        <v>343</v>
      </c>
      <c r="E642" s="144" t="s">
        <v>1381</v>
      </c>
      <c r="F642" s="144" t="s">
        <v>1524</v>
      </c>
      <c r="G642" s="144">
        <v>1</v>
      </c>
    </row>
    <row r="643" spans="1:7" ht="14.6">
      <c r="A643" s="146" t="s">
        <v>1525</v>
      </c>
      <c r="B643" s="145" t="s">
        <v>739</v>
      </c>
      <c r="C643" s="145" t="s">
        <v>337</v>
      </c>
      <c r="D643" s="145" t="s">
        <v>343</v>
      </c>
      <c r="E643" s="144" t="s">
        <v>515</v>
      </c>
      <c r="F643" s="144">
        <v>0</v>
      </c>
      <c r="G643" s="144">
        <v>1</v>
      </c>
    </row>
    <row r="644" spans="1:7" ht="14.6">
      <c r="A644" s="145" t="s">
        <v>1526</v>
      </c>
      <c r="B644" s="145" t="s">
        <v>739</v>
      </c>
      <c r="C644" s="145" t="s">
        <v>337</v>
      </c>
      <c r="D644" s="145" t="s">
        <v>343</v>
      </c>
      <c r="E644" s="144" t="s">
        <v>1527</v>
      </c>
      <c r="F644" s="144">
        <v>0</v>
      </c>
      <c r="G644" s="144">
        <v>1</v>
      </c>
    </row>
    <row r="645" spans="1:7" ht="14.6">
      <c r="A645" s="145" t="s">
        <v>1528</v>
      </c>
      <c r="B645" s="145" t="s">
        <v>739</v>
      </c>
      <c r="C645" s="145" t="s">
        <v>337</v>
      </c>
      <c r="D645" s="145" t="s">
        <v>343</v>
      </c>
      <c r="E645" s="144" t="s">
        <v>1529</v>
      </c>
      <c r="F645" s="144">
        <v>0</v>
      </c>
      <c r="G645" s="144">
        <v>1</v>
      </c>
    </row>
    <row r="646" spans="1:7" ht="14.6">
      <c r="A646" s="145" t="s">
        <v>1530</v>
      </c>
      <c r="B646" s="145" t="s">
        <v>739</v>
      </c>
      <c r="C646" s="145" t="s">
        <v>337</v>
      </c>
      <c r="D646" s="145" t="s">
        <v>343</v>
      </c>
      <c r="E646" s="144" t="s">
        <v>1531</v>
      </c>
      <c r="F646" s="144">
        <v>0</v>
      </c>
      <c r="G646" s="144">
        <v>1</v>
      </c>
    </row>
    <row r="647" spans="1:7" ht="14.6">
      <c r="A647" s="145" t="s">
        <v>1532</v>
      </c>
      <c r="B647" s="145" t="s">
        <v>739</v>
      </c>
      <c r="C647" s="145" t="s">
        <v>337</v>
      </c>
      <c r="D647" s="145" t="s">
        <v>343</v>
      </c>
      <c r="E647" s="144" t="s">
        <v>1533</v>
      </c>
      <c r="F647" s="144">
        <v>0</v>
      </c>
      <c r="G647" s="144">
        <v>1</v>
      </c>
    </row>
    <row r="648" spans="1:7" ht="14.6">
      <c r="A648" s="145" t="s">
        <v>1534</v>
      </c>
      <c r="B648" s="145" t="s">
        <v>739</v>
      </c>
      <c r="C648" s="145" t="s">
        <v>337</v>
      </c>
      <c r="D648" s="145" t="s">
        <v>343</v>
      </c>
      <c r="E648" s="144" t="s">
        <v>1535</v>
      </c>
      <c r="F648" s="144">
        <v>0</v>
      </c>
      <c r="G648" s="144">
        <v>1</v>
      </c>
    </row>
    <row r="649" spans="1:7" ht="14.6">
      <c r="A649" s="145" t="s">
        <v>1536</v>
      </c>
      <c r="B649" s="145" t="s">
        <v>739</v>
      </c>
      <c r="C649" s="145" t="s">
        <v>337</v>
      </c>
      <c r="D649" s="145" t="s">
        <v>343</v>
      </c>
      <c r="E649" s="144" t="s">
        <v>1537</v>
      </c>
      <c r="F649" s="144">
        <v>0</v>
      </c>
      <c r="G649" s="144">
        <v>1</v>
      </c>
    </row>
    <row r="650" spans="1:7" ht="14.6">
      <c r="A650" s="145" t="s">
        <v>1538</v>
      </c>
      <c r="B650" s="145" t="s">
        <v>747</v>
      </c>
      <c r="C650" s="145" t="s">
        <v>337</v>
      </c>
      <c r="D650" s="145" t="s">
        <v>356</v>
      </c>
      <c r="E650" s="144" t="s">
        <v>1539</v>
      </c>
      <c r="F650" s="144">
        <v>0</v>
      </c>
      <c r="G650" s="144">
        <v>1</v>
      </c>
    </row>
    <row r="651" spans="1:7" ht="14.6">
      <c r="A651" s="145" t="s">
        <v>1540</v>
      </c>
      <c r="B651" s="145" t="s">
        <v>747</v>
      </c>
      <c r="C651" s="145" t="s">
        <v>337</v>
      </c>
      <c r="D651" s="145" t="s">
        <v>356</v>
      </c>
      <c r="E651" s="144" t="s">
        <v>1541</v>
      </c>
      <c r="F651" s="144" t="s">
        <v>1542</v>
      </c>
      <c r="G651" s="144">
        <v>1</v>
      </c>
    </row>
    <row r="652" spans="1:7" ht="14.6">
      <c r="A652" s="145" t="s">
        <v>1543</v>
      </c>
      <c r="B652" s="145" t="s">
        <v>747</v>
      </c>
      <c r="C652" s="145" t="s">
        <v>337</v>
      </c>
      <c r="D652" s="145" t="s">
        <v>356</v>
      </c>
      <c r="E652" s="144" t="s">
        <v>1544</v>
      </c>
      <c r="F652" s="144">
        <v>0</v>
      </c>
      <c r="G652" s="144">
        <v>1</v>
      </c>
    </row>
    <row r="653" spans="1:7" ht="14.6">
      <c r="A653" s="145" t="s">
        <v>1545</v>
      </c>
      <c r="B653" s="145" t="s">
        <v>747</v>
      </c>
      <c r="C653" s="145" t="s">
        <v>337</v>
      </c>
      <c r="D653" s="145" t="s">
        <v>356</v>
      </c>
      <c r="E653" s="144" t="s">
        <v>1546</v>
      </c>
      <c r="F653" s="144" t="s">
        <v>1547</v>
      </c>
      <c r="G653" s="144">
        <v>1</v>
      </c>
    </row>
    <row r="654" spans="1:7" ht="14.6">
      <c r="A654" s="145" t="s">
        <v>1548</v>
      </c>
      <c r="B654" s="145" t="s">
        <v>747</v>
      </c>
      <c r="C654" s="145" t="s">
        <v>337</v>
      </c>
      <c r="D654" s="145" t="s">
        <v>356</v>
      </c>
      <c r="E654" s="144" t="s">
        <v>1549</v>
      </c>
      <c r="F654" s="144">
        <v>0</v>
      </c>
      <c r="G654" s="144">
        <v>1</v>
      </c>
    </row>
    <row r="655" spans="1:7" ht="14.6">
      <c r="A655" s="145" t="s">
        <v>1550</v>
      </c>
      <c r="B655" s="145" t="s">
        <v>747</v>
      </c>
      <c r="C655" s="145" t="s">
        <v>337</v>
      </c>
      <c r="D655" s="145" t="s">
        <v>356</v>
      </c>
      <c r="E655" s="144" t="s">
        <v>1551</v>
      </c>
      <c r="F655" s="144">
        <v>0</v>
      </c>
      <c r="G655" s="144">
        <v>1</v>
      </c>
    </row>
    <row r="656" spans="1:7" ht="14.6">
      <c r="A656" s="145" t="s">
        <v>1552</v>
      </c>
      <c r="B656" s="145" t="s">
        <v>747</v>
      </c>
      <c r="C656" s="145" t="s">
        <v>337</v>
      </c>
      <c r="D656" s="145" t="s">
        <v>356</v>
      </c>
      <c r="E656" s="144" t="s">
        <v>1553</v>
      </c>
      <c r="F656" s="144" t="s">
        <v>1554</v>
      </c>
      <c r="G656" s="144">
        <v>1</v>
      </c>
    </row>
    <row r="657" spans="1:7" ht="14.6">
      <c r="A657" s="145" t="s">
        <v>1555</v>
      </c>
      <c r="B657" s="145" t="s">
        <v>747</v>
      </c>
      <c r="C657" s="145" t="s">
        <v>337</v>
      </c>
      <c r="D657" s="145" t="s">
        <v>356</v>
      </c>
      <c r="E657" s="144" t="s">
        <v>1556</v>
      </c>
      <c r="F657" s="144" t="s">
        <v>1557</v>
      </c>
      <c r="G657" s="144">
        <v>1</v>
      </c>
    </row>
    <row r="658" spans="1:7" ht="14.6">
      <c r="A658" s="145" t="s">
        <v>1558</v>
      </c>
      <c r="B658" s="145" t="s">
        <v>747</v>
      </c>
      <c r="C658" s="145" t="s">
        <v>337</v>
      </c>
      <c r="D658" s="145" t="s">
        <v>356</v>
      </c>
      <c r="E658" s="144" t="s">
        <v>1559</v>
      </c>
      <c r="F658" s="144">
        <v>0</v>
      </c>
      <c r="G658" s="144">
        <v>1</v>
      </c>
    </row>
    <row r="659" spans="1:7" ht="14.6">
      <c r="A659" s="145" t="s">
        <v>1560</v>
      </c>
      <c r="B659" s="145" t="s">
        <v>747</v>
      </c>
      <c r="C659" s="145" t="s">
        <v>337</v>
      </c>
      <c r="D659" s="145" t="s">
        <v>356</v>
      </c>
      <c r="E659" s="144" t="s">
        <v>1561</v>
      </c>
      <c r="F659" s="144">
        <v>0</v>
      </c>
      <c r="G659" s="144">
        <v>1</v>
      </c>
    </row>
    <row r="660" spans="1:7" ht="14.6">
      <c r="A660" s="145" t="s">
        <v>1562</v>
      </c>
      <c r="B660" s="145" t="s">
        <v>747</v>
      </c>
      <c r="C660" s="145" t="s">
        <v>337</v>
      </c>
      <c r="D660" s="145" t="s">
        <v>356</v>
      </c>
      <c r="E660" s="144" t="s">
        <v>672</v>
      </c>
      <c r="F660" s="144" t="s">
        <v>1563</v>
      </c>
      <c r="G660" s="144">
        <v>1</v>
      </c>
    </row>
    <row r="661" spans="1:7" ht="14.6">
      <c r="A661" s="145" t="s">
        <v>1564</v>
      </c>
      <c r="B661" s="145" t="s">
        <v>609</v>
      </c>
      <c r="C661" s="145" t="s">
        <v>362</v>
      </c>
      <c r="D661" s="145" t="s">
        <v>363</v>
      </c>
      <c r="E661" s="144" t="s">
        <v>672</v>
      </c>
      <c r="F661" s="144" t="s">
        <v>1565</v>
      </c>
      <c r="G661" s="144">
        <v>1</v>
      </c>
    </row>
    <row r="662" spans="1:7" ht="14.6">
      <c r="A662" s="145" t="s">
        <v>1566</v>
      </c>
      <c r="B662" s="145" t="s">
        <v>609</v>
      </c>
      <c r="C662" s="145" t="s">
        <v>362</v>
      </c>
      <c r="D662" s="145" t="s">
        <v>363</v>
      </c>
      <c r="E662" s="144" t="s">
        <v>1567</v>
      </c>
      <c r="F662" s="144">
        <v>0</v>
      </c>
      <c r="G662" s="144">
        <v>1</v>
      </c>
    </row>
    <row r="663" spans="1:7" ht="14.6">
      <c r="A663" s="145" t="s">
        <v>1568</v>
      </c>
      <c r="B663" s="145" t="s">
        <v>609</v>
      </c>
      <c r="C663" s="145" t="s">
        <v>362</v>
      </c>
      <c r="D663" s="145" t="s">
        <v>363</v>
      </c>
      <c r="E663" s="144" t="s">
        <v>1569</v>
      </c>
      <c r="F663" s="144" t="s">
        <v>1570</v>
      </c>
      <c r="G663" s="144">
        <v>1</v>
      </c>
    </row>
    <row r="664" spans="1:7" ht="14.6">
      <c r="A664" s="145" t="s">
        <v>1571</v>
      </c>
      <c r="B664" s="145" t="s">
        <v>739</v>
      </c>
      <c r="C664" s="145" t="s">
        <v>337</v>
      </c>
      <c r="D664" s="145" t="s">
        <v>343</v>
      </c>
      <c r="E664" s="144" t="s">
        <v>1572</v>
      </c>
      <c r="F664" s="144">
        <v>0</v>
      </c>
      <c r="G664" s="144">
        <v>1</v>
      </c>
    </row>
    <row r="665" spans="1:7" ht="14.6">
      <c r="A665" s="145" t="s">
        <v>1573</v>
      </c>
      <c r="B665" s="145" t="s">
        <v>739</v>
      </c>
      <c r="C665" s="145" t="s">
        <v>337</v>
      </c>
      <c r="D665" s="145" t="s">
        <v>343</v>
      </c>
      <c r="E665" s="144" t="s">
        <v>1574</v>
      </c>
      <c r="F665" s="144">
        <v>0</v>
      </c>
      <c r="G665" s="144">
        <v>1</v>
      </c>
    </row>
    <row r="666" spans="1:7" ht="14.6">
      <c r="A666" s="145" t="s">
        <v>1575</v>
      </c>
      <c r="B666" s="145" t="s">
        <v>739</v>
      </c>
      <c r="C666" s="145" t="s">
        <v>337</v>
      </c>
      <c r="D666" s="145" t="s">
        <v>343</v>
      </c>
      <c r="E666" s="144" t="s">
        <v>1576</v>
      </c>
      <c r="F666" s="144">
        <v>0</v>
      </c>
      <c r="G666" s="144">
        <v>1</v>
      </c>
    </row>
    <row r="667" spans="1:7" ht="14.6">
      <c r="A667" s="145" t="s">
        <v>1577</v>
      </c>
      <c r="B667" s="145" t="s">
        <v>739</v>
      </c>
      <c r="C667" s="145" t="s">
        <v>337</v>
      </c>
      <c r="D667" s="145" t="s">
        <v>343</v>
      </c>
      <c r="E667" s="144" t="s">
        <v>1578</v>
      </c>
      <c r="F667" s="144">
        <v>0</v>
      </c>
      <c r="G667" s="144">
        <v>1</v>
      </c>
    </row>
    <row r="668" spans="1:7" ht="14.6">
      <c r="A668" s="145" t="s">
        <v>1579</v>
      </c>
      <c r="B668" s="145" t="s">
        <v>739</v>
      </c>
      <c r="C668" s="145" t="s">
        <v>337</v>
      </c>
      <c r="D668" s="145" t="s">
        <v>343</v>
      </c>
      <c r="E668" s="144" t="s">
        <v>1414</v>
      </c>
      <c r="F668" s="144" t="s">
        <v>1415</v>
      </c>
      <c r="G668" s="144">
        <v>1</v>
      </c>
    </row>
    <row r="669" spans="1:7" ht="14.6">
      <c r="A669" s="145" t="s">
        <v>1580</v>
      </c>
      <c r="B669" s="145" t="s">
        <v>739</v>
      </c>
      <c r="C669" s="145" t="s">
        <v>337</v>
      </c>
      <c r="D669" s="145" t="s">
        <v>343</v>
      </c>
      <c r="E669" s="144" t="s">
        <v>1581</v>
      </c>
      <c r="F669" s="144">
        <v>0</v>
      </c>
      <c r="G669" s="144">
        <v>1</v>
      </c>
    </row>
    <row r="670" spans="1:7" ht="14.6">
      <c r="A670" s="145" t="s">
        <v>1582</v>
      </c>
      <c r="B670" s="145" t="s">
        <v>747</v>
      </c>
      <c r="C670" s="145" t="s">
        <v>337</v>
      </c>
      <c r="D670" s="145" t="s">
        <v>356</v>
      </c>
      <c r="E670" s="144" t="s">
        <v>1583</v>
      </c>
      <c r="F670" s="144">
        <v>0</v>
      </c>
      <c r="G670" s="144">
        <v>1</v>
      </c>
    </row>
    <row r="671" spans="1:7" ht="14.6">
      <c r="A671" s="145" t="s">
        <v>1584</v>
      </c>
      <c r="B671" s="145" t="s">
        <v>747</v>
      </c>
      <c r="C671" s="145" t="s">
        <v>337</v>
      </c>
      <c r="D671" s="145" t="s">
        <v>356</v>
      </c>
      <c r="E671" s="144" t="s">
        <v>1585</v>
      </c>
      <c r="F671" s="144">
        <v>0</v>
      </c>
      <c r="G671" s="144">
        <v>1</v>
      </c>
    </row>
    <row r="672" spans="1:7" ht="14.6">
      <c r="A672" s="146" t="s">
        <v>1586</v>
      </c>
      <c r="B672" s="145" t="s">
        <v>747</v>
      </c>
      <c r="C672" s="145" t="s">
        <v>337</v>
      </c>
      <c r="D672" s="145" t="s">
        <v>356</v>
      </c>
      <c r="E672" s="144" t="s">
        <v>720</v>
      </c>
      <c r="F672" s="144" t="s">
        <v>533</v>
      </c>
      <c r="G672" s="144">
        <v>1</v>
      </c>
    </row>
    <row r="673" spans="1:7" ht="14.6">
      <c r="A673" s="146" t="s">
        <v>1587</v>
      </c>
      <c r="B673" s="145" t="s">
        <v>747</v>
      </c>
      <c r="C673" s="145" t="s">
        <v>337</v>
      </c>
      <c r="D673" s="145" t="s">
        <v>356</v>
      </c>
      <c r="E673" s="144" t="s">
        <v>515</v>
      </c>
      <c r="F673" s="144" t="s">
        <v>577</v>
      </c>
      <c r="G673" s="144">
        <v>1</v>
      </c>
    </row>
    <row r="674" spans="1:7" ht="14.6">
      <c r="A674" s="146" t="s">
        <v>1588</v>
      </c>
      <c r="B674" s="145" t="s">
        <v>747</v>
      </c>
      <c r="C674" s="145" t="s">
        <v>337</v>
      </c>
      <c r="D674" s="145" t="s">
        <v>356</v>
      </c>
      <c r="E674" s="144" t="s">
        <v>1105</v>
      </c>
      <c r="F674" s="144" t="s">
        <v>781</v>
      </c>
      <c r="G674" s="144">
        <v>1</v>
      </c>
    </row>
    <row r="675" spans="1:7" ht="14.6">
      <c r="A675" s="146" t="s">
        <v>1589</v>
      </c>
      <c r="B675" s="145" t="s">
        <v>747</v>
      </c>
      <c r="C675" s="145" t="s">
        <v>337</v>
      </c>
      <c r="D675" s="145" t="s">
        <v>356</v>
      </c>
      <c r="E675" s="144" t="s">
        <v>1590</v>
      </c>
      <c r="F675" s="144" t="s">
        <v>781</v>
      </c>
      <c r="G675" s="144">
        <v>1</v>
      </c>
    </row>
    <row r="676" spans="1:7" ht="14.6">
      <c r="A676" s="146" t="s">
        <v>1591</v>
      </c>
      <c r="B676" s="145" t="s">
        <v>747</v>
      </c>
      <c r="C676" s="145" t="s">
        <v>337</v>
      </c>
      <c r="D676" s="145" t="s">
        <v>356</v>
      </c>
      <c r="E676" s="144" t="s">
        <v>1592</v>
      </c>
      <c r="F676" s="144" t="s">
        <v>1593</v>
      </c>
      <c r="G676" s="144">
        <v>1</v>
      </c>
    </row>
    <row r="677" spans="1:7" ht="14.6">
      <c r="A677" s="146" t="s">
        <v>1594</v>
      </c>
      <c r="B677" s="145" t="s">
        <v>747</v>
      </c>
      <c r="C677" s="145" t="s">
        <v>337</v>
      </c>
      <c r="D677" s="145" t="s">
        <v>356</v>
      </c>
      <c r="E677" s="144" t="s">
        <v>540</v>
      </c>
      <c r="F677" s="144" t="s">
        <v>541</v>
      </c>
      <c r="G677" s="144">
        <v>1</v>
      </c>
    </row>
    <row r="678" spans="1:7" ht="14.6">
      <c r="A678" s="146" t="s">
        <v>1595</v>
      </c>
      <c r="B678" s="145" t="s">
        <v>747</v>
      </c>
      <c r="C678" s="145" t="s">
        <v>337</v>
      </c>
      <c r="D678" s="145" t="s">
        <v>356</v>
      </c>
      <c r="E678" s="144" t="s">
        <v>1596</v>
      </c>
      <c r="F678" s="144" t="s">
        <v>1597</v>
      </c>
      <c r="G678" s="144">
        <v>1</v>
      </c>
    </row>
    <row r="679" spans="1:7" ht="14.6">
      <c r="A679" s="146" t="s">
        <v>1598</v>
      </c>
      <c r="B679" s="145" t="s">
        <v>747</v>
      </c>
      <c r="C679" s="145" t="s">
        <v>337</v>
      </c>
      <c r="D679" s="145" t="s">
        <v>356</v>
      </c>
      <c r="E679" s="144" t="s">
        <v>1083</v>
      </c>
      <c r="F679" s="144" t="s">
        <v>1084</v>
      </c>
      <c r="G679" s="144">
        <v>1</v>
      </c>
    </row>
    <row r="680" spans="1:7" ht="14.6">
      <c r="A680" s="146" t="s">
        <v>1599</v>
      </c>
      <c r="B680" s="145" t="s">
        <v>747</v>
      </c>
      <c r="C680" s="145" t="s">
        <v>337</v>
      </c>
      <c r="D680" s="145" t="s">
        <v>356</v>
      </c>
      <c r="E680" s="144" t="s">
        <v>1230</v>
      </c>
      <c r="F680" s="144" t="s">
        <v>1231</v>
      </c>
      <c r="G680" s="144">
        <v>1</v>
      </c>
    </row>
    <row r="681" spans="1:7" ht="14.6">
      <c r="A681" s="145" t="s">
        <v>1600</v>
      </c>
      <c r="B681" s="145" t="s">
        <v>342</v>
      </c>
      <c r="C681" s="145" t="s">
        <v>337</v>
      </c>
      <c r="D681" s="145" t="s">
        <v>343</v>
      </c>
      <c r="E681" s="144" t="s">
        <v>1601</v>
      </c>
      <c r="F681" s="144" t="s">
        <v>1602</v>
      </c>
      <c r="G681" s="144">
        <v>1</v>
      </c>
    </row>
    <row r="682" spans="1:7" ht="14.6">
      <c r="A682" s="145" t="s">
        <v>1603</v>
      </c>
      <c r="B682" s="145" t="s">
        <v>342</v>
      </c>
      <c r="C682" s="145" t="s">
        <v>337</v>
      </c>
      <c r="D682" s="145" t="s">
        <v>343</v>
      </c>
      <c r="E682" s="144" t="s">
        <v>1604</v>
      </c>
      <c r="F682" s="144">
        <v>0</v>
      </c>
      <c r="G682" s="144">
        <v>1</v>
      </c>
    </row>
    <row r="683" spans="1:7" ht="14.6">
      <c r="A683" s="145" t="s">
        <v>1605</v>
      </c>
      <c r="B683" s="145" t="s">
        <v>342</v>
      </c>
      <c r="C683" s="145" t="s">
        <v>337</v>
      </c>
      <c r="D683" s="145" t="s">
        <v>343</v>
      </c>
      <c r="E683" s="144" t="s">
        <v>1404</v>
      </c>
      <c r="F683" s="144" t="s">
        <v>1405</v>
      </c>
      <c r="G683" s="144">
        <v>1</v>
      </c>
    </row>
    <row r="684" spans="1:7" ht="14.6">
      <c r="A684" s="145" t="s">
        <v>1606</v>
      </c>
      <c r="B684" s="145" t="s">
        <v>342</v>
      </c>
      <c r="C684" s="145" t="s">
        <v>337</v>
      </c>
      <c r="D684" s="145" t="s">
        <v>343</v>
      </c>
      <c r="E684" s="144" t="s">
        <v>1439</v>
      </c>
      <c r="F684" s="144" t="s">
        <v>1440</v>
      </c>
      <c r="G684" s="144">
        <v>1</v>
      </c>
    </row>
    <row r="685" spans="1:7" ht="14.6">
      <c r="A685" s="145" t="s">
        <v>1607</v>
      </c>
      <c r="B685" s="145" t="s">
        <v>342</v>
      </c>
      <c r="C685" s="145" t="s">
        <v>337</v>
      </c>
      <c r="D685" s="145" t="s">
        <v>343</v>
      </c>
      <c r="E685" s="144" t="s">
        <v>1608</v>
      </c>
      <c r="F685" s="144">
        <v>0</v>
      </c>
      <c r="G685" s="144">
        <v>1</v>
      </c>
    </row>
    <row r="686" spans="1:7" ht="14.6">
      <c r="A686" s="145" t="s">
        <v>1609</v>
      </c>
      <c r="B686" s="145" t="s">
        <v>342</v>
      </c>
      <c r="C686" s="145" t="s">
        <v>337</v>
      </c>
      <c r="D686" s="145" t="s">
        <v>343</v>
      </c>
      <c r="E686" s="144" t="s">
        <v>1610</v>
      </c>
      <c r="F686" s="144" t="s">
        <v>1611</v>
      </c>
      <c r="G686" s="144">
        <v>1</v>
      </c>
    </row>
    <row r="687" spans="1:7" ht="14.6">
      <c r="A687" s="145" t="s">
        <v>1612</v>
      </c>
      <c r="B687" s="145" t="s">
        <v>342</v>
      </c>
      <c r="C687" s="145" t="s">
        <v>337</v>
      </c>
      <c r="D687" s="145" t="s">
        <v>343</v>
      </c>
      <c r="E687" s="144" t="s">
        <v>716</v>
      </c>
      <c r="F687" s="144" t="s">
        <v>1613</v>
      </c>
      <c r="G687" s="144">
        <v>1</v>
      </c>
    </row>
    <row r="688" spans="1:7" ht="14.6">
      <c r="A688" s="145" t="s">
        <v>1614</v>
      </c>
      <c r="B688" s="145" t="s">
        <v>342</v>
      </c>
      <c r="C688" s="145" t="s">
        <v>337</v>
      </c>
      <c r="D688" s="145" t="s">
        <v>343</v>
      </c>
      <c r="E688" s="144" t="s">
        <v>731</v>
      </c>
      <c r="F688" s="144">
        <v>0</v>
      </c>
      <c r="G688" s="144">
        <v>1</v>
      </c>
    </row>
    <row r="689" spans="1:7" ht="14.6">
      <c r="A689" s="145" t="s">
        <v>1615</v>
      </c>
      <c r="B689" s="145" t="s">
        <v>342</v>
      </c>
      <c r="C689" s="145" t="s">
        <v>337</v>
      </c>
      <c r="D689" s="145" t="s">
        <v>343</v>
      </c>
      <c r="E689" s="144" t="s">
        <v>1616</v>
      </c>
      <c r="F689" s="144">
        <v>0</v>
      </c>
      <c r="G689" s="144">
        <v>1</v>
      </c>
    </row>
    <row r="690" spans="1:7" ht="14.6">
      <c r="A690" s="145" t="s">
        <v>1617</v>
      </c>
      <c r="B690" s="145" t="s">
        <v>342</v>
      </c>
      <c r="C690" s="145" t="s">
        <v>337</v>
      </c>
      <c r="D690" s="145" t="s">
        <v>343</v>
      </c>
      <c r="E690" s="144" t="s">
        <v>1618</v>
      </c>
      <c r="F690" s="144">
        <v>0</v>
      </c>
      <c r="G690" s="144">
        <v>1</v>
      </c>
    </row>
    <row r="691" spans="1:7" ht="14.6">
      <c r="A691" s="145" t="s">
        <v>1619</v>
      </c>
      <c r="B691" s="145" t="s">
        <v>342</v>
      </c>
      <c r="C691" s="145" t="s">
        <v>337</v>
      </c>
      <c r="D691" s="145" t="s">
        <v>343</v>
      </c>
      <c r="E691" s="144" t="s">
        <v>1620</v>
      </c>
      <c r="F691" s="144">
        <v>0</v>
      </c>
      <c r="G691" s="144">
        <v>1</v>
      </c>
    </row>
    <row r="692" spans="1:7" ht="14.6">
      <c r="A692" s="145" t="s">
        <v>1621</v>
      </c>
      <c r="B692" s="145" t="s">
        <v>342</v>
      </c>
      <c r="C692" s="145" t="s">
        <v>337</v>
      </c>
      <c r="D692" s="145" t="s">
        <v>343</v>
      </c>
      <c r="E692" s="144" t="s">
        <v>586</v>
      </c>
      <c r="F692" s="144" t="s">
        <v>1622</v>
      </c>
      <c r="G692" s="144">
        <v>1</v>
      </c>
    </row>
    <row r="693" spans="1:7" ht="14.6">
      <c r="A693" s="145" t="s">
        <v>1623</v>
      </c>
      <c r="B693" s="145" t="s">
        <v>342</v>
      </c>
      <c r="C693" s="145" t="s">
        <v>337</v>
      </c>
      <c r="D693" s="145" t="s">
        <v>343</v>
      </c>
      <c r="E693" s="144" t="s">
        <v>1624</v>
      </c>
      <c r="F693" s="144">
        <v>0</v>
      </c>
      <c r="G693" s="144">
        <v>1</v>
      </c>
    </row>
    <row r="694" spans="1:7" ht="14.6">
      <c r="A694" s="145" t="s">
        <v>1625</v>
      </c>
      <c r="B694" s="145" t="s">
        <v>342</v>
      </c>
      <c r="C694" s="145" t="s">
        <v>337</v>
      </c>
      <c r="D694" s="145" t="s">
        <v>343</v>
      </c>
      <c r="E694" s="144" t="s">
        <v>718</v>
      </c>
      <c r="F694" s="144">
        <v>0</v>
      </c>
      <c r="G694" s="144">
        <v>1</v>
      </c>
    </row>
    <row r="695" spans="1:7" ht="14.6">
      <c r="A695" s="145" t="s">
        <v>1626</v>
      </c>
      <c r="B695" s="145" t="s">
        <v>342</v>
      </c>
      <c r="C695" s="145" t="s">
        <v>337</v>
      </c>
      <c r="D695" s="145" t="s">
        <v>343</v>
      </c>
      <c r="E695" s="144" t="s">
        <v>1627</v>
      </c>
      <c r="F695" s="144">
        <v>0</v>
      </c>
      <c r="G695" s="144">
        <v>1</v>
      </c>
    </row>
    <row r="696" spans="1:7" ht="14.6">
      <c r="A696" s="145" t="s">
        <v>1628</v>
      </c>
      <c r="B696" s="145" t="s">
        <v>342</v>
      </c>
      <c r="C696" s="145" t="s">
        <v>337</v>
      </c>
      <c r="D696" s="145" t="s">
        <v>343</v>
      </c>
      <c r="E696" s="144" t="s">
        <v>698</v>
      </c>
      <c r="F696" s="144">
        <v>0</v>
      </c>
      <c r="G696" s="144">
        <v>1</v>
      </c>
    </row>
    <row r="697" spans="1:7" ht="14.6">
      <c r="A697" s="146" t="s">
        <v>1629</v>
      </c>
      <c r="B697" s="145" t="s">
        <v>342</v>
      </c>
      <c r="C697" s="145" t="s">
        <v>337</v>
      </c>
      <c r="D697" s="145" t="s">
        <v>343</v>
      </c>
      <c r="E697" s="144" t="s">
        <v>1105</v>
      </c>
      <c r="F697" s="144" t="s">
        <v>781</v>
      </c>
      <c r="G697" s="144">
        <v>1</v>
      </c>
    </row>
    <row r="698" spans="1:7" ht="14.6">
      <c r="A698" s="146" t="s">
        <v>1630</v>
      </c>
      <c r="B698" s="145" t="s">
        <v>342</v>
      </c>
      <c r="C698" s="145" t="s">
        <v>337</v>
      </c>
      <c r="D698" s="145" t="s">
        <v>343</v>
      </c>
      <c r="E698" s="144" t="s">
        <v>540</v>
      </c>
      <c r="F698" s="144" t="s">
        <v>541</v>
      </c>
      <c r="G698" s="144">
        <v>1</v>
      </c>
    </row>
    <row r="699" spans="1:7" ht="14.6">
      <c r="A699" s="146" t="s">
        <v>1631</v>
      </c>
      <c r="B699" s="145" t="s">
        <v>355</v>
      </c>
      <c r="C699" s="145" t="s">
        <v>337</v>
      </c>
      <c r="D699" s="145" t="s">
        <v>356</v>
      </c>
      <c r="E699" s="144" t="s">
        <v>1105</v>
      </c>
      <c r="F699" s="144" t="s">
        <v>781</v>
      </c>
      <c r="G699" s="144">
        <v>1</v>
      </c>
    </row>
    <row r="700" spans="1:7" ht="14.6">
      <c r="A700" s="145" t="s">
        <v>1632</v>
      </c>
      <c r="B700" s="145" t="s">
        <v>609</v>
      </c>
      <c r="C700" s="145" t="s">
        <v>362</v>
      </c>
      <c r="D700" s="145" t="s">
        <v>363</v>
      </c>
      <c r="E700" s="144" t="s">
        <v>1633</v>
      </c>
      <c r="F700" s="144">
        <v>0</v>
      </c>
      <c r="G700" s="144">
        <v>1</v>
      </c>
    </row>
    <row r="701" spans="1:7" ht="14.6">
      <c r="A701" s="145" t="s">
        <v>1634</v>
      </c>
      <c r="B701" s="145" t="s">
        <v>609</v>
      </c>
      <c r="C701" s="145" t="s">
        <v>362</v>
      </c>
      <c r="D701" s="145" t="s">
        <v>363</v>
      </c>
      <c r="E701" s="144" t="s">
        <v>401</v>
      </c>
      <c r="F701" s="144">
        <v>0</v>
      </c>
      <c r="G701" s="144">
        <v>1</v>
      </c>
    </row>
    <row r="702" spans="1:7" ht="14.6">
      <c r="A702" s="145" t="s">
        <v>1635</v>
      </c>
      <c r="B702" s="145" t="s">
        <v>609</v>
      </c>
      <c r="C702" s="145" t="s">
        <v>362</v>
      </c>
      <c r="D702" s="145" t="s">
        <v>363</v>
      </c>
      <c r="E702" s="144" t="s">
        <v>1636</v>
      </c>
      <c r="F702" s="144">
        <v>0</v>
      </c>
      <c r="G702" s="144">
        <v>1</v>
      </c>
    </row>
    <row r="703" spans="1:7" ht="14.6">
      <c r="A703" s="145" t="s">
        <v>1637</v>
      </c>
      <c r="B703" s="145" t="s">
        <v>609</v>
      </c>
      <c r="C703" s="145" t="s">
        <v>362</v>
      </c>
      <c r="D703" s="145" t="s">
        <v>363</v>
      </c>
      <c r="E703" s="144" t="s">
        <v>1638</v>
      </c>
      <c r="F703" s="144">
        <v>0</v>
      </c>
      <c r="G703" s="144">
        <v>1</v>
      </c>
    </row>
    <row r="704" spans="1:7" ht="14.6">
      <c r="A704" s="145" t="s">
        <v>1639</v>
      </c>
      <c r="B704" s="145" t="s">
        <v>609</v>
      </c>
      <c r="C704" s="145" t="s">
        <v>362</v>
      </c>
      <c r="D704" s="145" t="s">
        <v>363</v>
      </c>
      <c r="E704" s="144" t="s">
        <v>883</v>
      </c>
      <c r="F704" s="144" t="s">
        <v>577</v>
      </c>
      <c r="G704" s="144">
        <v>1</v>
      </c>
    </row>
    <row r="705" spans="1:7" ht="14.6">
      <c r="A705" s="145" t="s">
        <v>1640</v>
      </c>
      <c r="B705" s="145" t="s">
        <v>609</v>
      </c>
      <c r="C705" s="145" t="s">
        <v>362</v>
      </c>
      <c r="D705" s="145" t="s">
        <v>363</v>
      </c>
      <c r="E705" s="144" t="s">
        <v>1641</v>
      </c>
      <c r="F705" s="144">
        <v>0</v>
      </c>
      <c r="G705" s="144">
        <v>1</v>
      </c>
    </row>
    <row r="706" spans="1:7" ht="14.6">
      <c r="A706" s="145" t="s">
        <v>1642</v>
      </c>
      <c r="B706" s="145" t="s">
        <v>739</v>
      </c>
      <c r="C706" s="145" t="s">
        <v>337</v>
      </c>
      <c r="D706" s="145" t="s">
        <v>343</v>
      </c>
      <c r="E706" s="144" t="s">
        <v>1454</v>
      </c>
      <c r="F706" s="144" t="s">
        <v>836</v>
      </c>
      <c r="G706" s="144">
        <v>1</v>
      </c>
    </row>
    <row r="707" spans="1:7" ht="14.6">
      <c r="A707" s="145" t="s">
        <v>1643</v>
      </c>
      <c r="B707" s="145" t="s">
        <v>739</v>
      </c>
      <c r="C707" s="145" t="s">
        <v>337</v>
      </c>
      <c r="D707" s="145" t="s">
        <v>343</v>
      </c>
      <c r="E707" s="144" t="s">
        <v>1644</v>
      </c>
      <c r="F707" s="144">
        <v>0</v>
      </c>
      <c r="G707" s="144">
        <v>1</v>
      </c>
    </row>
    <row r="708" spans="1:7" ht="14.6">
      <c r="A708" s="145" t="s">
        <v>1645</v>
      </c>
      <c r="B708" s="145" t="s">
        <v>739</v>
      </c>
      <c r="C708" s="145" t="s">
        <v>337</v>
      </c>
      <c r="D708" s="145" t="s">
        <v>343</v>
      </c>
      <c r="E708" s="144" t="s">
        <v>672</v>
      </c>
      <c r="F708" s="144" t="s">
        <v>1646</v>
      </c>
      <c r="G708" s="144">
        <v>1</v>
      </c>
    </row>
    <row r="709" spans="1:7" ht="14.6">
      <c r="A709" s="145" t="s">
        <v>1647</v>
      </c>
      <c r="B709" s="145" t="s">
        <v>739</v>
      </c>
      <c r="C709" s="145" t="s">
        <v>337</v>
      </c>
      <c r="D709" s="145" t="s">
        <v>343</v>
      </c>
      <c r="E709" s="144" t="s">
        <v>672</v>
      </c>
      <c r="F709" s="144" t="s">
        <v>1563</v>
      </c>
      <c r="G709" s="144">
        <v>1</v>
      </c>
    </row>
    <row r="710" spans="1:7" ht="14.6">
      <c r="A710" s="145" t="s">
        <v>1648</v>
      </c>
      <c r="B710" s="145" t="s">
        <v>747</v>
      </c>
      <c r="C710" s="145" t="s">
        <v>337</v>
      </c>
      <c r="D710" s="145" t="s">
        <v>356</v>
      </c>
      <c r="E710" s="144" t="s">
        <v>1649</v>
      </c>
      <c r="F710" s="144">
        <v>0</v>
      </c>
      <c r="G710" s="144">
        <v>1</v>
      </c>
    </row>
    <row r="711" spans="1:7" ht="14.6">
      <c r="A711" s="145" t="s">
        <v>1650</v>
      </c>
      <c r="B711" s="145" t="s">
        <v>739</v>
      </c>
      <c r="C711" s="145" t="s">
        <v>337</v>
      </c>
      <c r="D711" s="145" t="s">
        <v>343</v>
      </c>
      <c r="E711" s="144" t="s">
        <v>1651</v>
      </c>
      <c r="F711" s="144">
        <v>0</v>
      </c>
      <c r="G711" s="144">
        <v>1</v>
      </c>
    </row>
    <row r="712" spans="1:7" ht="14.6">
      <c r="A712" s="145" t="s">
        <v>1652</v>
      </c>
      <c r="B712" s="145" t="s">
        <v>739</v>
      </c>
      <c r="C712" s="145" t="s">
        <v>337</v>
      </c>
      <c r="D712" s="145" t="s">
        <v>343</v>
      </c>
      <c r="E712" s="144" t="s">
        <v>1653</v>
      </c>
      <c r="F712" s="144">
        <v>0</v>
      </c>
      <c r="G712" s="144">
        <v>1</v>
      </c>
    </row>
    <row r="713" spans="1:7" ht="14.6">
      <c r="A713" s="145" t="s">
        <v>1654</v>
      </c>
      <c r="B713" s="145" t="s">
        <v>747</v>
      </c>
      <c r="C713" s="145" t="s">
        <v>337</v>
      </c>
      <c r="D713" s="145" t="s">
        <v>356</v>
      </c>
      <c r="E713" s="144" t="s">
        <v>1655</v>
      </c>
      <c r="F713" s="144">
        <v>0</v>
      </c>
      <c r="G713" s="144">
        <v>1</v>
      </c>
    </row>
    <row r="714" spans="1:7" ht="14.6">
      <c r="A714" s="145" t="s">
        <v>1656</v>
      </c>
      <c r="B714" s="145" t="s">
        <v>747</v>
      </c>
      <c r="C714" s="145" t="s">
        <v>337</v>
      </c>
      <c r="D714" s="145" t="s">
        <v>356</v>
      </c>
      <c r="E714" s="144" t="s">
        <v>1657</v>
      </c>
      <c r="F714" s="144" t="s">
        <v>1026</v>
      </c>
      <c r="G714" s="144">
        <v>1</v>
      </c>
    </row>
    <row r="715" spans="1:7" ht="14.6">
      <c r="A715" s="145" t="s">
        <v>1658</v>
      </c>
      <c r="B715" s="145" t="s">
        <v>747</v>
      </c>
      <c r="C715" s="145" t="s">
        <v>337</v>
      </c>
      <c r="D715" s="145" t="s">
        <v>356</v>
      </c>
      <c r="E715" s="144" t="s">
        <v>1659</v>
      </c>
      <c r="F715" s="144">
        <v>0</v>
      </c>
      <c r="G715" s="144">
        <v>1</v>
      </c>
    </row>
    <row r="716" spans="1:7" ht="14.6">
      <c r="A716" s="145" t="s">
        <v>1660</v>
      </c>
      <c r="B716" s="145" t="s">
        <v>747</v>
      </c>
      <c r="C716" s="145" t="s">
        <v>337</v>
      </c>
      <c r="D716" s="145" t="s">
        <v>356</v>
      </c>
      <c r="E716" s="144" t="s">
        <v>1661</v>
      </c>
      <c r="F716" s="144">
        <v>0</v>
      </c>
      <c r="G716" s="144">
        <v>1</v>
      </c>
    </row>
    <row r="717" spans="1:7" ht="14.6">
      <c r="A717" s="145" t="s">
        <v>1662</v>
      </c>
      <c r="B717" s="145" t="s">
        <v>785</v>
      </c>
      <c r="C717" s="145" t="s">
        <v>362</v>
      </c>
      <c r="D717" s="145" t="s">
        <v>786</v>
      </c>
      <c r="E717" s="144" t="s">
        <v>515</v>
      </c>
      <c r="F717" s="144" t="s">
        <v>1198</v>
      </c>
      <c r="G717" s="144">
        <v>1</v>
      </c>
    </row>
    <row r="718" spans="1:7" ht="14.6">
      <c r="A718" s="145" t="s">
        <v>1663</v>
      </c>
      <c r="B718" s="145" t="s">
        <v>785</v>
      </c>
      <c r="C718" s="145" t="s">
        <v>362</v>
      </c>
      <c r="D718" s="145" t="s">
        <v>786</v>
      </c>
      <c r="E718" s="144" t="s">
        <v>515</v>
      </c>
      <c r="F718" s="144" t="s">
        <v>577</v>
      </c>
      <c r="G718" s="144">
        <v>1</v>
      </c>
    </row>
    <row r="719" spans="1:7" ht="14.6">
      <c r="A719" s="145" t="s">
        <v>1664</v>
      </c>
      <c r="B719" s="145" t="s">
        <v>785</v>
      </c>
      <c r="C719" s="145" t="s">
        <v>362</v>
      </c>
      <c r="D719" s="145" t="s">
        <v>786</v>
      </c>
      <c r="E719" s="144" t="s">
        <v>515</v>
      </c>
      <c r="F719" s="144">
        <v>0</v>
      </c>
      <c r="G719" s="144">
        <v>1</v>
      </c>
    </row>
    <row r="720" spans="1:7" ht="14.6">
      <c r="A720" s="145" t="s">
        <v>1665</v>
      </c>
      <c r="B720" s="145" t="s">
        <v>739</v>
      </c>
      <c r="C720" s="145" t="s">
        <v>337</v>
      </c>
      <c r="D720" s="145" t="s">
        <v>343</v>
      </c>
      <c r="E720" s="144" t="s">
        <v>1666</v>
      </c>
      <c r="F720" s="144" t="s">
        <v>1502</v>
      </c>
      <c r="G720" s="144">
        <v>1</v>
      </c>
    </row>
    <row r="721" spans="1:7" ht="14.6">
      <c r="A721" s="145" t="s">
        <v>1667</v>
      </c>
      <c r="B721" s="145" t="s">
        <v>785</v>
      </c>
      <c r="C721" s="145" t="s">
        <v>362</v>
      </c>
      <c r="D721" s="145" t="s">
        <v>786</v>
      </c>
      <c r="E721" s="144" t="s">
        <v>1105</v>
      </c>
      <c r="F721" s="144" t="s">
        <v>781</v>
      </c>
      <c r="G721" s="144">
        <v>1</v>
      </c>
    </row>
    <row r="722" spans="1:7" ht="14.6">
      <c r="A722" s="145" t="s">
        <v>1668</v>
      </c>
      <c r="B722" s="145" t="s">
        <v>785</v>
      </c>
      <c r="C722" s="145" t="s">
        <v>362</v>
      </c>
      <c r="D722" s="145" t="s">
        <v>786</v>
      </c>
      <c r="E722" s="144" t="s">
        <v>540</v>
      </c>
      <c r="F722" s="144" t="s">
        <v>541</v>
      </c>
      <c r="G722" s="144">
        <v>1</v>
      </c>
    </row>
    <row r="723" spans="1:7" ht="14.6">
      <c r="A723" s="145" t="s">
        <v>1669</v>
      </c>
      <c r="B723" s="145" t="s">
        <v>355</v>
      </c>
      <c r="C723" s="145" t="s">
        <v>337</v>
      </c>
      <c r="D723" s="145" t="s">
        <v>356</v>
      </c>
      <c r="E723" s="144" t="s">
        <v>1670</v>
      </c>
      <c r="F723" s="144">
        <v>0</v>
      </c>
      <c r="G723" s="144">
        <v>1</v>
      </c>
    </row>
    <row r="724" spans="1:7" ht="14.6">
      <c r="A724" s="145" t="s">
        <v>1671</v>
      </c>
      <c r="B724" s="145" t="s">
        <v>355</v>
      </c>
      <c r="C724" s="145" t="s">
        <v>337</v>
      </c>
      <c r="D724" s="145" t="s">
        <v>356</v>
      </c>
      <c r="E724" s="144" t="s">
        <v>1672</v>
      </c>
      <c r="F724" s="144">
        <v>0</v>
      </c>
      <c r="G724" s="144">
        <v>1</v>
      </c>
    </row>
    <row r="725" spans="1:7" ht="14.6">
      <c r="A725" s="145" t="s">
        <v>1673</v>
      </c>
      <c r="B725" s="145" t="s">
        <v>355</v>
      </c>
      <c r="C725" s="145" t="s">
        <v>337</v>
      </c>
      <c r="D725" s="145" t="s">
        <v>356</v>
      </c>
      <c r="E725" s="144" t="s">
        <v>1674</v>
      </c>
      <c r="F725" s="144">
        <v>0</v>
      </c>
      <c r="G725" s="144">
        <v>1</v>
      </c>
    </row>
    <row r="726" spans="1:7" ht="14.6">
      <c r="A726" s="145" t="s">
        <v>1675</v>
      </c>
      <c r="B726" s="145" t="s">
        <v>355</v>
      </c>
      <c r="C726" s="145" t="s">
        <v>337</v>
      </c>
      <c r="D726" s="145" t="s">
        <v>356</v>
      </c>
      <c r="E726" s="144" t="s">
        <v>1676</v>
      </c>
      <c r="F726" s="144">
        <v>0</v>
      </c>
      <c r="G726" s="144">
        <v>1</v>
      </c>
    </row>
    <row r="727" spans="1:7" ht="14.6">
      <c r="A727" s="145" t="s">
        <v>1677</v>
      </c>
      <c r="B727" s="145" t="s">
        <v>355</v>
      </c>
      <c r="C727" s="145" t="s">
        <v>337</v>
      </c>
      <c r="D727" s="145" t="s">
        <v>356</v>
      </c>
      <c r="E727" s="144" t="s">
        <v>1678</v>
      </c>
      <c r="F727" s="144">
        <v>0</v>
      </c>
      <c r="G727" s="144">
        <v>1</v>
      </c>
    </row>
    <row r="728" spans="1:7" ht="14.6">
      <c r="A728" s="145" t="s">
        <v>1679</v>
      </c>
      <c r="B728" s="145" t="s">
        <v>355</v>
      </c>
      <c r="C728" s="145" t="s">
        <v>337</v>
      </c>
      <c r="D728" s="145" t="s">
        <v>356</v>
      </c>
      <c r="E728" s="144" t="s">
        <v>1680</v>
      </c>
      <c r="F728" s="144">
        <v>0</v>
      </c>
      <c r="G728" s="144">
        <v>1</v>
      </c>
    </row>
    <row r="729" spans="1:7" ht="14.6">
      <c r="A729" s="145" t="s">
        <v>1681</v>
      </c>
      <c r="B729" s="145" t="s">
        <v>355</v>
      </c>
      <c r="C729" s="145" t="s">
        <v>337</v>
      </c>
      <c r="D729" s="145" t="s">
        <v>356</v>
      </c>
      <c r="E729" s="144" t="s">
        <v>1682</v>
      </c>
      <c r="F729" s="144">
        <v>0</v>
      </c>
      <c r="G729" s="144">
        <v>1</v>
      </c>
    </row>
    <row r="730" spans="1:7" ht="14.6">
      <c r="A730" s="145" t="s">
        <v>1683</v>
      </c>
      <c r="B730" s="145" t="s">
        <v>739</v>
      </c>
      <c r="C730" s="145" t="s">
        <v>337</v>
      </c>
      <c r="D730" s="145" t="s">
        <v>343</v>
      </c>
      <c r="E730" s="144" t="s">
        <v>1684</v>
      </c>
      <c r="F730" s="144">
        <v>0</v>
      </c>
      <c r="G730" s="144">
        <v>1</v>
      </c>
    </row>
    <row r="731" spans="1:7" ht="14.6">
      <c r="A731" s="145" t="s">
        <v>1685</v>
      </c>
      <c r="B731" s="145" t="s">
        <v>747</v>
      </c>
      <c r="C731" s="145" t="s">
        <v>337</v>
      </c>
      <c r="D731" s="145" t="s">
        <v>356</v>
      </c>
      <c r="E731" s="144" t="s">
        <v>1686</v>
      </c>
      <c r="F731" s="144">
        <v>0</v>
      </c>
      <c r="G731" s="144">
        <v>1</v>
      </c>
    </row>
    <row r="732" spans="1:7" ht="14.6">
      <c r="A732" s="145" t="s">
        <v>1687</v>
      </c>
      <c r="B732" s="145" t="s">
        <v>747</v>
      </c>
      <c r="C732" s="145" t="s">
        <v>337</v>
      </c>
      <c r="D732" s="145" t="s">
        <v>356</v>
      </c>
      <c r="E732" s="144" t="s">
        <v>1688</v>
      </c>
      <c r="F732" s="144">
        <v>0</v>
      </c>
      <c r="G732" s="144">
        <v>1</v>
      </c>
    </row>
    <row r="733" spans="1:7" ht="14.6">
      <c r="A733" s="145" t="s">
        <v>1689</v>
      </c>
      <c r="B733" s="145" t="s">
        <v>747</v>
      </c>
      <c r="C733" s="145" t="s">
        <v>337</v>
      </c>
      <c r="D733" s="145" t="s">
        <v>356</v>
      </c>
      <c r="E733" s="144" t="s">
        <v>1690</v>
      </c>
      <c r="F733" s="144">
        <v>0</v>
      </c>
      <c r="G733" s="144">
        <v>1</v>
      </c>
    </row>
    <row r="734" spans="1:7" ht="14.6">
      <c r="A734" s="145" t="s">
        <v>1691</v>
      </c>
      <c r="B734" s="145" t="s">
        <v>747</v>
      </c>
      <c r="C734" s="145" t="s">
        <v>337</v>
      </c>
      <c r="D734" s="145" t="s">
        <v>356</v>
      </c>
      <c r="E734" s="144" t="s">
        <v>1692</v>
      </c>
      <c r="F734" s="144">
        <v>0</v>
      </c>
      <c r="G734" s="144">
        <v>1</v>
      </c>
    </row>
    <row r="735" spans="1:7" ht="14.6">
      <c r="A735" s="145" t="s">
        <v>1693</v>
      </c>
      <c r="B735" s="145" t="s">
        <v>342</v>
      </c>
      <c r="C735" s="145" t="s">
        <v>337</v>
      </c>
      <c r="D735" s="145" t="s">
        <v>343</v>
      </c>
      <c r="E735" s="144" t="s">
        <v>770</v>
      </c>
      <c r="F735" s="144">
        <v>0</v>
      </c>
      <c r="G735" s="144">
        <v>1</v>
      </c>
    </row>
    <row r="736" spans="1:7" ht="14.6">
      <c r="A736" s="145" t="s">
        <v>1694</v>
      </c>
      <c r="B736" s="145" t="s">
        <v>342</v>
      </c>
      <c r="C736" s="145" t="s">
        <v>337</v>
      </c>
      <c r="D736" s="145" t="s">
        <v>343</v>
      </c>
      <c r="E736" s="144" t="s">
        <v>774</v>
      </c>
      <c r="F736" s="144" t="s">
        <v>1695</v>
      </c>
      <c r="G736" s="144">
        <v>1</v>
      </c>
    </row>
    <row r="737" spans="1:7" ht="14.6">
      <c r="A737" s="145" t="s">
        <v>1696</v>
      </c>
      <c r="B737" s="145" t="s">
        <v>342</v>
      </c>
      <c r="C737" s="145" t="s">
        <v>337</v>
      </c>
      <c r="D737" s="145" t="s">
        <v>343</v>
      </c>
      <c r="E737" s="144" t="s">
        <v>700</v>
      </c>
      <c r="F737" s="144">
        <v>0</v>
      </c>
      <c r="G737" s="144">
        <v>1</v>
      </c>
    </row>
    <row r="738" spans="1:7" ht="14.6">
      <c r="A738" s="145" t="s">
        <v>1697</v>
      </c>
      <c r="B738" s="145" t="s">
        <v>342</v>
      </c>
      <c r="C738" s="145" t="s">
        <v>337</v>
      </c>
      <c r="D738" s="145" t="s">
        <v>343</v>
      </c>
      <c r="E738" s="144" t="s">
        <v>733</v>
      </c>
      <c r="F738" s="144">
        <v>0</v>
      </c>
      <c r="G738" s="144">
        <v>1</v>
      </c>
    </row>
    <row r="739" spans="1:7" ht="14.6">
      <c r="A739" s="145" t="s">
        <v>1698</v>
      </c>
      <c r="B739" s="145" t="s">
        <v>342</v>
      </c>
      <c r="C739" s="145" t="s">
        <v>337</v>
      </c>
      <c r="D739" s="145" t="s">
        <v>343</v>
      </c>
      <c r="E739" s="144" t="s">
        <v>777</v>
      </c>
      <c r="F739" s="144">
        <v>0</v>
      </c>
      <c r="G739" s="144">
        <v>1</v>
      </c>
    </row>
    <row r="740" spans="1:7" ht="14.6">
      <c r="A740" s="145" t="s">
        <v>1699</v>
      </c>
      <c r="B740" s="145" t="s">
        <v>609</v>
      </c>
      <c r="C740" s="145" t="s">
        <v>362</v>
      </c>
      <c r="D740" s="145" t="s">
        <v>363</v>
      </c>
      <c r="E740" s="144" t="s">
        <v>515</v>
      </c>
      <c r="F740" s="144" t="s">
        <v>1700</v>
      </c>
      <c r="G740" s="144">
        <v>1</v>
      </c>
    </row>
    <row r="741" spans="1:7" ht="14.6">
      <c r="A741" s="145" t="s">
        <v>1701</v>
      </c>
      <c r="B741" s="145" t="s">
        <v>609</v>
      </c>
      <c r="C741" s="145" t="s">
        <v>362</v>
      </c>
      <c r="D741" s="145" t="s">
        <v>363</v>
      </c>
      <c r="E741" s="144" t="s">
        <v>515</v>
      </c>
      <c r="F741" s="144" t="s">
        <v>1702</v>
      </c>
      <c r="G741" s="144">
        <v>1</v>
      </c>
    </row>
    <row r="742" spans="1:7" ht="14.6">
      <c r="A742" s="145" t="s">
        <v>1703</v>
      </c>
      <c r="B742" s="145" t="s">
        <v>609</v>
      </c>
      <c r="C742" s="145" t="s">
        <v>362</v>
      </c>
      <c r="D742" s="145" t="s">
        <v>363</v>
      </c>
      <c r="E742" s="144" t="s">
        <v>681</v>
      </c>
      <c r="F742" s="144" t="s">
        <v>682</v>
      </c>
      <c r="G742" s="144">
        <v>1</v>
      </c>
    </row>
    <row r="743" spans="1:7" ht="14.6">
      <c r="A743" s="145" t="s">
        <v>1704</v>
      </c>
      <c r="B743" s="145" t="s">
        <v>609</v>
      </c>
      <c r="C743" s="145" t="s">
        <v>362</v>
      </c>
      <c r="D743" s="145" t="s">
        <v>363</v>
      </c>
      <c r="E743" s="144" t="s">
        <v>698</v>
      </c>
      <c r="F743" s="144">
        <v>0</v>
      </c>
      <c r="G743" s="144">
        <v>1</v>
      </c>
    </row>
    <row r="744" spans="1:7" ht="14.6">
      <c r="A744" s="145" t="s">
        <v>1705</v>
      </c>
      <c r="B744" s="145" t="s">
        <v>609</v>
      </c>
      <c r="C744" s="145" t="s">
        <v>362</v>
      </c>
      <c r="D744" s="145" t="s">
        <v>363</v>
      </c>
      <c r="E744" s="144" t="s">
        <v>770</v>
      </c>
      <c r="F744" s="144">
        <v>0</v>
      </c>
      <c r="G744" s="144">
        <v>1</v>
      </c>
    </row>
    <row r="745" spans="1:7" ht="14.6">
      <c r="A745" s="145" t="s">
        <v>1706</v>
      </c>
      <c r="B745" s="145" t="s">
        <v>785</v>
      </c>
      <c r="C745" s="145" t="s">
        <v>362</v>
      </c>
      <c r="D745" s="145" t="s">
        <v>786</v>
      </c>
      <c r="E745" s="144" t="s">
        <v>695</v>
      </c>
      <c r="F745" s="144" t="s">
        <v>696</v>
      </c>
      <c r="G745" s="144">
        <v>1</v>
      </c>
    </row>
    <row r="746" spans="1:7" ht="14.6">
      <c r="A746" s="145" t="s">
        <v>1707</v>
      </c>
      <c r="B746" s="145" t="s">
        <v>739</v>
      </c>
      <c r="C746" s="145" t="s">
        <v>337</v>
      </c>
      <c r="D746" s="145" t="s">
        <v>343</v>
      </c>
      <c r="E746" s="144" t="s">
        <v>1708</v>
      </c>
      <c r="F746" s="144">
        <v>0</v>
      </c>
      <c r="G746" s="144">
        <v>1</v>
      </c>
    </row>
    <row r="747" spans="1:7" ht="14.6">
      <c r="A747" s="145" t="s">
        <v>1709</v>
      </c>
      <c r="B747" s="145" t="s">
        <v>739</v>
      </c>
      <c r="C747" s="145" t="s">
        <v>337</v>
      </c>
      <c r="D747" s="145" t="s">
        <v>343</v>
      </c>
      <c r="E747" s="144" t="s">
        <v>1710</v>
      </c>
      <c r="F747" s="144" t="s">
        <v>1711</v>
      </c>
      <c r="G747" s="144">
        <v>1</v>
      </c>
    </row>
    <row r="748" spans="1:7" ht="14.6">
      <c r="A748" s="146" t="s">
        <v>1712</v>
      </c>
      <c r="B748" s="145" t="s">
        <v>739</v>
      </c>
      <c r="C748" s="145" t="s">
        <v>337</v>
      </c>
      <c r="D748" s="145" t="s">
        <v>343</v>
      </c>
      <c r="E748" s="144" t="s">
        <v>780</v>
      </c>
      <c r="F748" s="144" t="s">
        <v>781</v>
      </c>
      <c r="G748" s="144">
        <v>1</v>
      </c>
    </row>
    <row r="749" spans="1:7" ht="14.6">
      <c r="A749" s="146" t="s">
        <v>1713</v>
      </c>
      <c r="B749" s="145" t="s">
        <v>739</v>
      </c>
      <c r="C749" s="145" t="s">
        <v>337</v>
      </c>
      <c r="D749" s="145" t="s">
        <v>343</v>
      </c>
      <c r="E749" s="144" t="s">
        <v>540</v>
      </c>
      <c r="F749" s="144" t="s">
        <v>541</v>
      </c>
      <c r="G749" s="144">
        <v>1</v>
      </c>
    </row>
    <row r="750" spans="1:7" ht="14.6">
      <c r="A750" s="146" t="s">
        <v>1714</v>
      </c>
      <c r="B750" s="145" t="s">
        <v>739</v>
      </c>
      <c r="C750" s="145" t="s">
        <v>337</v>
      </c>
      <c r="D750" s="145" t="s">
        <v>343</v>
      </c>
      <c r="E750" s="144" t="s">
        <v>1423</v>
      </c>
      <c r="F750" s="144" t="s">
        <v>1424</v>
      </c>
      <c r="G750" s="144">
        <v>1</v>
      </c>
    </row>
    <row r="751" spans="1:7" ht="14.6">
      <c r="A751" s="145" t="s">
        <v>1715</v>
      </c>
      <c r="B751" s="145" t="s">
        <v>747</v>
      </c>
      <c r="C751" s="145" t="s">
        <v>337</v>
      </c>
      <c r="D751" s="145" t="s">
        <v>356</v>
      </c>
      <c r="E751" s="144" t="s">
        <v>1716</v>
      </c>
      <c r="F751" s="144" t="s">
        <v>1711</v>
      </c>
      <c r="G751" s="144">
        <v>1</v>
      </c>
    </row>
    <row r="752" spans="1:7" ht="14.6">
      <c r="A752" s="145" t="s">
        <v>1717</v>
      </c>
      <c r="B752" s="145" t="s">
        <v>785</v>
      </c>
      <c r="C752" s="145" t="s">
        <v>362</v>
      </c>
      <c r="D752" s="145" t="s">
        <v>786</v>
      </c>
      <c r="E752" s="144" t="s">
        <v>1718</v>
      </c>
      <c r="F752" s="144">
        <v>0</v>
      </c>
      <c r="G752" s="144">
        <v>1</v>
      </c>
    </row>
    <row r="753" spans="1:7" ht="14.6">
      <c r="A753" s="145" t="s">
        <v>1719</v>
      </c>
      <c r="B753" s="145" t="s">
        <v>785</v>
      </c>
      <c r="C753" s="145" t="s">
        <v>362</v>
      </c>
      <c r="D753" s="145" t="s">
        <v>786</v>
      </c>
      <c r="E753" s="144" t="s">
        <v>1651</v>
      </c>
      <c r="F753" s="144">
        <v>0</v>
      </c>
      <c r="G753" s="144">
        <v>1</v>
      </c>
    </row>
    <row r="754" spans="1:7" ht="14.6">
      <c r="A754" s="145" t="s">
        <v>1720</v>
      </c>
      <c r="B754" s="145" t="s">
        <v>785</v>
      </c>
      <c r="C754" s="145" t="s">
        <v>362</v>
      </c>
      <c r="D754" s="145" t="s">
        <v>786</v>
      </c>
      <c r="E754" s="144" t="s">
        <v>1721</v>
      </c>
      <c r="F754" s="144" t="s">
        <v>1722</v>
      </c>
      <c r="G754" s="144">
        <v>1</v>
      </c>
    </row>
    <row r="755" spans="1:7" ht="14.6">
      <c r="A755" s="145" t="s">
        <v>1723</v>
      </c>
      <c r="B755" s="145" t="s">
        <v>785</v>
      </c>
      <c r="C755" s="145" t="s">
        <v>362</v>
      </c>
      <c r="D755" s="145" t="s">
        <v>786</v>
      </c>
      <c r="E755" s="144" t="s">
        <v>1724</v>
      </c>
      <c r="F755" s="144">
        <v>0</v>
      </c>
      <c r="G755" s="144">
        <v>1</v>
      </c>
    </row>
    <row r="756" spans="1:7" ht="14.6">
      <c r="A756" s="145" t="s">
        <v>1725</v>
      </c>
      <c r="B756" s="145" t="s">
        <v>785</v>
      </c>
      <c r="C756" s="145" t="s">
        <v>362</v>
      </c>
      <c r="D756" s="145" t="s">
        <v>786</v>
      </c>
      <c r="E756" s="144" t="s">
        <v>1726</v>
      </c>
      <c r="F756" s="144">
        <v>0</v>
      </c>
      <c r="G756" s="144">
        <v>1</v>
      </c>
    </row>
    <row r="757" spans="1:7" ht="14.6">
      <c r="A757" s="145" t="s">
        <v>1727</v>
      </c>
      <c r="B757" s="145" t="s">
        <v>785</v>
      </c>
      <c r="C757" s="145" t="s">
        <v>362</v>
      </c>
      <c r="D757" s="145" t="s">
        <v>786</v>
      </c>
      <c r="E757" s="144" t="s">
        <v>1728</v>
      </c>
      <c r="F757" s="144">
        <v>0</v>
      </c>
      <c r="G757" s="144">
        <v>1</v>
      </c>
    </row>
    <row r="758" spans="1:7" ht="14.6">
      <c r="A758" s="145" t="s">
        <v>1729</v>
      </c>
      <c r="B758" s="145" t="s">
        <v>785</v>
      </c>
      <c r="C758" s="145" t="s">
        <v>362</v>
      </c>
      <c r="D758" s="145" t="s">
        <v>786</v>
      </c>
      <c r="E758" s="144" t="s">
        <v>1730</v>
      </c>
      <c r="F758" s="144">
        <v>0</v>
      </c>
      <c r="G758" s="144">
        <v>1</v>
      </c>
    </row>
    <row r="759" spans="1:7" ht="14.6">
      <c r="A759" s="145" t="s">
        <v>1731</v>
      </c>
      <c r="B759" s="145" t="s">
        <v>785</v>
      </c>
      <c r="C759" s="145" t="s">
        <v>362</v>
      </c>
      <c r="D759" s="145" t="s">
        <v>786</v>
      </c>
      <c r="E759" s="144" t="s">
        <v>1732</v>
      </c>
      <c r="F759" s="144" t="s">
        <v>1733</v>
      </c>
      <c r="G759" s="144">
        <v>1</v>
      </c>
    </row>
    <row r="760" spans="1:7" ht="14.6">
      <c r="A760" s="145" t="s">
        <v>1734</v>
      </c>
      <c r="B760" s="145" t="s">
        <v>785</v>
      </c>
      <c r="C760" s="145" t="s">
        <v>362</v>
      </c>
      <c r="D760" s="145" t="s">
        <v>786</v>
      </c>
      <c r="E760" s="144" t="s">
        <v>1735</v>
      </c>
      <c r="F760" s="144">
        <v>0</v>
      </c>
      <c r="G760" s="144">
        <v>1</v>
      </c>
    </row>
    <row r="761" spans="1:7" ht="14.6">
      <c r="A761" s="145" t="s">
        <v>1736</v>
      </c>
      <c r="B761" s="145" t="s">
        <v>785</v>
      </c>
      <c r="C761" s="145" t="s">
        <v>362</v>
      </c>
      <c r="D761" s="145" t="s">
        <v>786</v>
      </c>
      <c r="E761" s="144" t="s">
        <v>1737</v>
      </c>
      <c r="F761" s="144" t="s">
        <v>1738</v>
      </c>
      <c r="G761" s="144">
        <v>1</v>
      </c>
    </row>
    <row r="762" spans="1:7" ht="14.6">
      <c r="A762" s="145" t="s">
        <v>1739</v>
      </c>
      <c r="B762" s="145" t="s">
        <v>785</v>
      </c>
      <c r="C762" s="145" t="s">
        <v>362</v>
      </c>
      <c r="D762" s="145" t="s">
        <v>786</v>
      </c>
      <c r="E762" s="144" t="s">
        <v>1740</v>
      </c>
      <c r="F762" s="144">
        <v>0</v>
      </c>
      <c r="G762" s="144">
        <v>1</v>
      </c>
    </row>
    <row r="763" spans="1:7" ht="14.6">
      <c r="A763" s="145" t="s">
        <v>1741</v>
      </c>
      <c r="B763" s="145" t="s">
        <v>785</v>
      </c>
      <c r="C763" s="145" t="s">
        <v>362</v>
      </c>
      <c r="D763" s="145" t="s">
        <v>786</v>
      </c>
      <c r="E763" s="144" t="s">
        <v>1742</v>
      </c>
      <c r="F763" s="144">
        <v>0</v>
      </c>
      <c r="G763" s="144">
        <v>1</v>
      </c>
    </row>
    <row r="764" spans="1:7" ht="14.6">
      <c r="A764" s="145" t="s">
        <v>1743</v>
      </c>
      <c r="B764" s="145" t="s">
        <v>785</v>
      </c>
      <c r="C764" s="145" t="s">
        <v>362</v>
      </c>
      <c r="D764" s="145" t="s">
        <v>786</v>
      </c>
      <c r="E764" s="144" t="s">
        <v>1744</v>
      </c>
      <c r="F764" s="144">
        <v>0</v>
      </c>
      <c r="G764" s="144">
        <v>1</v>
      </c>
    </row>
    <row r="765" spans="1:7" ht="14.6">
      <c r="A765" s="145" t="s">
        <v>1745</v>
      </c>
      <c r="B765" s="145" t="s">
        <v>785</v>
      </c>
      <c r="C765" s="145" t="s">
        <v>362</v>
      </c>
      <c r="D765" s="145" t="s">
        <v>786</v>
      </c>
      <c r="E765" s="144" t="s">
        <v>1746</v>
      </c>
      <c r="F765" s="144">
        <v>0</v>
      </c>
      <c r="G765" s="144">
        <v>1</v>
      </c>
    </row>
    <row r="766" spans="1:7" ht="14.6">
      <c r="A766" s="145" t="s">
        <v>1747</v>
      </c>
      <c r="B766" s="145" t="s">
        <v>785</v>
      </c>
      <c r="C766" s="145" t="s">
        <v>362</v>
      </c>
      <c r="D766" s="145" t="s">
        <v>786</v>
      </c>
      <c r="E766" s="144" t="s">
        <v>1748</v>
      </c>
      <c r="F766" s="144">
        <v>0</v>
      </c>
      <c r="G766" s="144">
        <v>1</v>
      </c>
    </row>
    <row r="767" spans="1:7" ht="14.6">
      <c r="A767" s="145" t="s">
        <v>1749</v>
      </c>
      <c r="B767" s="145" t="s">
        <v>785</v>
      </c>
      <c r="C767" s="145" t="s">
        <v>362</v>
      </c>
      <c r="D767" s="145" t="s">
        <v>786</v>
      </c>
      <c r="E767" s="144" t="s">
        <v>1653</v>
      </c>
      <c r="F767" s="144">
        <v>0</v>
      </c>
      <c r="G767" s="144">
        <v>1</v>
      </c>
    </row>
    <row r="768" spans="1:7" ht="14.6">
      <c r="A768" s="145" t="s">
        <v>1750</v>
      </c>
      <c r="B768" s="145" t="s">
        <v>785</v>
      </c>
      <c r="C768" s="145" t="s">
        <v>362</v>
      </c>
      <c r="D768" s="145" t="s">
        <v>786</v>
      </c>
      <c r="E768" s="144" t="s">
        <v>1751</v>
      </c>
      <c r="F768" s="144">
        <v>0</v>
      </c>
      <c r="G768" s="144">
        <v>1</v>
      </c>
    </row>
    <row r="769" spans="1:7" ht="14.6">
      <c r="A769" s="145" t="s">
        <v>1752</v>
      </c>
      <c r="B769" s="145" t="s">
        <v>785</v>
      </c>
      <c r="C769" s="145" t="s">
        <v>362</v>
      </c>
      <c r="D769" s="145" t="s">
        <v>786</v>
      </c>
      <c r="E769" s="144" t="s">
        <v>1753</v>
      </c>
      <c r="F769" s="144">
        <v>0</v>
      </c>
      <c r="G769" s="144">
        <v>1</v>
      </c>
    </row>
    <row r="770" spans="1:7" ht="14.6">
      <c r="A770" s="145" t="s">
        <v>1754</v>
      </c>
      <c r="B770" s="145" t="s">
        <v>785</v>
      </c>
      <c r="C770" s="145" t="s">
        <v>362</v>
      </c>
      <c r="D770" s="145" t="s">
        <v>786</v>
      </c>
      <c r="E770" s="144" t="s">
        <v>1755</v>
      </c>
      <c r="F770" s="144">
        <v>0</v>
      </c>
      <c r="G770" s="144">
        <v>1</v>
      </c>
    </row>
    <row r="771" spans="1:7" ht="14.6">
      <c r="A771" s="145" t="s">
        <v>1756</v>
      </c>
      <c r="B771" s="145" t="s">
        <v>785</v>
      </c>
      <c r="C771" s="145" t="s">
        <v>362</v>
      </c>
      <c r="D771" s="145" t="s">
        <v>786</v>
      </c>
      <c r="E771" s="144" t="s">
        <v>1757</v>
      </c>
      <c r="F771" s="144">
        <v>0</v>
      </c>
      <c r="G771" s="144">
        <v>1</v>
      </c>
    </row>
    <row r="772" spans="1:7" ht="14.6">
      <c r="A772" s="145" t="s">
        <v>1758</v>
      </c>
      <c r="B772" s="145" t="s">
        <v>785</v>
      </c>
      <c r="C772" s="145" t="s">
        <v>362</v>
      </c>
      <c r="D772" s="145" t="s">
        <v>786</v>
      </c>
      <c r="E772" s="144" t="s">
        <v>1529</v>
      </c>
      <c r="F772" s="144">
        <v>0</v>
      </c>
      <c r="G772" s="144">
        <v>1</v>
      </c>
    </row>
    <row r="773" spans="1:7" ht="14.6">
      <c r="A773" s="145" t="s">
        <v>1759</v>
      </c>
      <c r="B773" s="145" t="s">
        <v>785</v>
      </c>
      <c r="C773" s="145" t="s">
        <v>362</v>
      </c>
      <c r="D773" s="145" t="s">
        <v>786</v>
      </c>
      <c r="E773" s="144" t="s">
        <v>1567</v>
      </c>
      <c r="F773" s="144">
        <v>0</v>
      </c>
      <c r="G773" s="144">
        <v>1</v>
      </c>
    </row>
    <row r="774" spans="1:7" ht="14.6">
      <c r="A774" s="145" t="s">
        <v>1760</v>
      </c>
      <c r="B774" s="145" t="s">
        <v>785</v>
      </c>
      <c r="C774" s="145" t="s">
        <v>362</v>
      </c>
      <c r="D774" s="145" t="s">
        <v>786</v>
      </c>
      <c r="E774" s="144" t="s">
        <v>1761</v>
      </c>
      <c r="F774" s="144">
        <v>0</v>
      </c>
      <c r="G774" s="144">
        <v>1</v>
      </c>
    </row>
    <row r="775" spans="1:7" ht="14.6">
      <c r="A775" s="145" t="s">
        <v>1762</v>
      </c>
      <c r="B775" s="145" t="s">
        <v>785</v>
      </c>
      <c r="C775" s="145" t="s">
        <v>362</v>
      </c>
      <c r="D775" s="145" t="s">
        <v>786</v>
      </c>
      <c r="E775" s="144" t="s">
        <v>1569</v>
      </c>
      <c r="F775" s="144" t="s">
        <v>1570</v>
      </c>
      <c r="G775" s="144">
        <v>1</v>
      </c>
    </row>
    <row r="776" spans="1:7" ht="14.6">
      <c r="A776" s="145" t="s">
        <v>1763</v>
      </c>
      <c r="B776" s="145" t="s">
        <v>785</v>
      </c>
      <c r="C776" s="145" t="s">
        <v>362</v>
      </c>
      <c r="D776" s="145" t="s">
        <v>786</v>
      </c>
      <c r="E776" s="144" t="s">
        <v>1601</v>
      </c>
      <c r="F776" s="144" t="s">
        <v>1602</v>
      </c>
      <c r="G776" s="144">
        <v>1</v>
      </c>
    </row>
    <row r="777" spans="1:7" ht="14.6">
      <c r="A777" s="145" t="s">
        <v>1764</v>
      </c>
      <c r="B777" s="145" t="s">
        <v>785</v>
      </c>
      <c r="C777" s="145" t="s">
        <v>362</v>
      </c>
      <c r="D777" s="145" t="s">
        <v>786</v>
      </c>
      <c r="E777" s="144" t="s">
        <v>1765</v>
      </c>
      <c r="F777" s="144">
        <v>0</v>
      </c>
      <c r="G777" s="144">
        <v>1</v>
      </c>
    </row>
    <row r="778" spans="1:7" ht="14.6">
      <c r="A778" s="145" t="s">
        <v>1766</v>
      </c>
      <c r="B778" s="145" t="s">
        <v>785</v>
      </c>
      <c r="C778" s="145" t="s">
        <v>362</v>
      </c>
      <c r="D778" s="145" t="s">
        <v>786</v>
      </c>
      <c r="E778" s="144" t="s">
        <v>1767</v>
      </c>
      <c r="F778" s="144" t="s">
        <v>1768</v>
      </c>
      <c r="G778" s="144">
        <v>1</v>
      </c>
    </row>
    <row r="779" spans="1:7" ht="14.6">
      <c r="A779" s="145" t="s">
        <v>1769</v>
      </c>
      <c r="B779" s="145" t="s">
        <v>785</v>
      </c>
      <c r="C779" s="145" t="s">
        <v>362</v>
      </c>
      <c r="D779" s="145" t="s">
        <v>786</v>
      </c>
      <c r="E779" s="144" t="s">
        <v>1770</v>
      </c>
      <c r="F779" s="144">
        <v>0</v>
      </c>
      <c r="G779" s="144">
        <v>1</v>
      </c>
    </row>
    <row r="780" spans="1:7" ht="14.6">
      <c r="A780" s="145" t="s">
        <v>1771</v>
      </c>
      <c r="B780" s="145" t="s">
        <v>785</v>
      </c>
      <c r="C780" s="145" t="s">
        <v>362</v>
      </c>
      <c r="D780" s="145" t="s">
        <v>786</v>
      </c>
      <c r="E780" s="144" t="s">
        <v>1772</v>
      </c>
      <c r="F780" s="144">
        <v>0</v>
      </c>
      <c r="G780" s="144">
        <v>1</v>
      </c>
    </row>
    <row r="781" spans="1:7" ht="14.6">
      <c r="A781" s="145" t="s">
        <v>1773</v>
      </c>
      <c r="B781" s="145" t="s">
        <v>785</v>
      </c>
      <c r="C781" s="145" t="s">
        <v>362</v>
      </c>
      <c r="D781" s="145" t="s">
        <v>786</v>
      </c>
      <c r="E781" s="144" t="s">
        <v>1774</v>
      </c>
      <c r="F781" s="144">
        <v>0</v>
      </c>
      <c r="G781" s="144">
        <v>1</v>
      </c>
    </row>
    <row r="782" spans="1:7" ht="14.6">
      <c r="A782" s="145" t="s">
        <v>1775</v>
      </c>
      <c r="B782" s="145" t="s">
        <v>785</v>
      </c>
      <c r="C782" s="145" t="s">
        <v>362</v>
      </c>
      <c r="D782" s="145" t="s">
        <v>786</v>
      </c>
      <c r="E782" s="144" t="s">
        <v>1776</v>
      </c>
      <c r="F782" s="144">
        <v>0</v>
      </c>
      <c r="G782" s="144">
        <v>1</v>
      </c>
    </row>
    <row r="783" spans="1:7" ht="14.6">
      <c r="A783" s="145" t="s">
        <v>1777</v>
      </c>
      <c r="B783" s="145" t="s">
        <v>785</v>
      </c>
      <c r="C783" s="145" t="s">
        <v>362</v>
      </c>
      <c r="D783" s="145" t="s">
        <v>786</v>
      </c>
      <c r="E783" s="144" t="s">
        <v>1778</v>
      </c>
      <c r="F783" s="144" t="s">
        <v>1779</v>
      </c>
      <c r="G783" s="144">
        <v>1</v>
      </c>
    </row>
    <row r="784" spans="1:7" ht="14.6">
      <c r="A784" s="145" t="s">
        <v>1780</v>
      </c>
      <c r="B784" s="145" t="s">
        <v>785</v>
      </c>
      <c r="C784" s="145" t="s">
        <v>362</v>
      </c>
      <c r="D784" s="145" t="s">
        <v>786</v>
      </c>
      <c r="E784" s="144" t="s">
        <v>1781</v>
      </c>
      <c r="F784" s="144">
        <v>0</v>
      </c>
      <c r="G784" s="144">
        <v>1</v>
      </c>
    </row>
    <row r="785" spans="1:7" ht="14.6">
      <c r="A785" s="145" t="s">
        <v>1782</v>
      </c>
      <c r="B785" s="145" t="s">
        <v>785</v>
      </c>
      <c r="C785" s="145" t="s">
        <v>362</v>
      </c>
      <c r="D785" s="145" t="s">
        <v>786</v>
      </c>
      <c r="E785" s="144" t="s">
        <v>1533</v>
      </c>
      <c r="F785" s="144">
        <v>0</v>
      </c>
      <c r="G785" s="144">
        <v>1</v>
      </c>
    </row>
    <row r="786" spans="1:7" ht="14.6">
      <c r="A786" s="145" t="s">
        <v>1783</v>
      </c>
      <c r="B786" s="145" t="s">
        <v>785</v>
      </c>
      <c r="C786" s="145" t="s">
        <v>362</v>
      </c>
      <c r="D786" s="145" t="s">
        <v>786</v>
      </c>
      <c r="E786" s="144" t="s">
        <v>1604</v>
      </c>
      <c r="F786" s="144">
        <v>0</v>
      </c>
      <c r="G786" s="144">
        <v>1</v>
      </c>
    </row>
    <row r="787" spans="1:7" ht="14.6">
      <c r="A787" s="145" t="s">
        <v>1784</v>
      </c>
      <c r="B787" s="145" t="s">
        <v>785</v>
      </c>
      <c r="C787" s="145" t="s">
        <v>362</v>
      </c>
      <c r="D787" s="145" t="s">
        <v>786</v>
      </c>
      <c r="E787" s="144" t="s">
        <v>1785</v>
      </c>
      <c r="F787" s="144">
        <v>0</v>
      </c>
      <c r="G787" s="144">
        <v>1</v>
      </c>
    </row>
    <row r="788" spans="1:7" ht="14.6">
      <c r="A788" s="145" t="s">
        <v>1786</v>
      </c>
      <c r="B788" s="145" t="s">
        <v>785</v>
      </c>
      <c r="C788" s="145" t="s">
        <v>362</v>
      </c>
      <c r="D788" s="145" t="s">
        <v>786</v>
      </c>
      <c r="E788" s="144" t="s">
        <v>1787</v>
      </c>
      <c r="F788" s="144">
        <v>0</v>
      </c>
      <c r="G788" s="144">
        <v>1</v>
      </c>
    </row>
    <row r="789" spans="1:7" ht="14.6">
      <c r="A789" s="145" t="s">
        <v>1788</v>
      </c>
      <c r="B789" s="145" t="s">
        <v>785</v>
      </c>
      <c r="C789" s="145" t="s">
        <v>362</v>
      </c>
      <c r="D789" s="145" t="s">
        <v>786</v>
      </c>
      <c r="E789" s="144" t="s">
        <v>1789</v>
      </c>
      <c r="F789" s="144">
        <v>0</v>
      </c>
      <c r="G789" s="144">
        <v>1</v>
      </c>
    </row>
    <row r="790" spans="1:7" ht="14.6">
      <c r="A790" s="146" t="s">
        <v>1790</v>
      </c>
      <c r="B790" s="145" t="s">
        <v>747</v>
      </c>
      <c r="C790" s="145" t="s">
        <v>337</v>
      </c>
      <c r="D790" s="145" t="s">
        <v>356</v>
      </c>
      <c r="E790" s="144" t="s">
        <v>1179</v>
      </c>
      <c r="F790" s="144" t="s">
        <v>1069</v>
      </c>
      <c r="G790" s="144">
        <v>1</v>
      </c>
    </row>
    <row r="791" spans="1:7" ht="14.6">
      <c r="A791" s="145" t="s">
        <v>1791</v>
      </c>
      <c r="B791" s="145" t="s">
        <v>609</v>
      </c>
      <c r="C791" s="145" t="s">
        <v>362</v>
      </c>
      <c r="D791" s="145" t="s">
        <v>363</v>
      </c>
      <c r="E791" s="144" t="s">
        <v>1792</v>
      </c>
      <c r="F791" s="144">
        <v>0</v>
      </c>
      <c r="G791" s="144">
        <v>1</v>
      </c>
    </row>
    <row r="792" spans="1:7" ht="14.6">
      <c r="A792" s="145" t="s">
        <v>1793</v>
      </c>
      <c r="B792" s="145" t="s">
        <v>609</v>
      </c>
      <c r="C792" s="145" t="s">
        <v>362</v>
      </c>
      <c r="D792" s="145" t="s">
        <v>363</v>
      </c>
      <c r="E792" s="144" t="s">
        <v>1010</v>
      </c>
      <c r="F792" s="144">
        <v>0</v>
      </c>
      <c r="G792" s="144">
        <v>1</v>
      </c>
    </row>
    <row r="793" spans="1:7" ht="14.6">
      <c r="A793" s="145" t="s">
        <v>1794</v>
      </c>
      <c r="B793" s="145" t="s">
        <v>609</v>
      </c>
      <c r="C793" s="145" t="s">
        <v>362</v>
      </c>
      <c r="D793" s="145" t="s">
        <v>363</v>
      </c>
      <c r="E793" s="144" t="s">
        <v>1795</v>
      </c>
      <c r="F793" s="144" t="s">
        <v>1796</v>
      </c>
      <c r="G793" s="144">
        <v>1</v>
      </c>
    </row>
    <row r="794" spans="1:7" ht="14.6">
      <c r="A794" s="145" t="s">
        <v>1797</v>
      </c>
      <c r="B794" s="145" t="s">
        <v>609</v>
      </c>
      <c r="C794" s="145" t="s">
        <v>362</v>
      </c>
      <c r="D794" s="145" t="s">
        <v>363</v>
      </c>
      <c r="E794" s="144" t="s">
        <v>1798</v>
      </c>
      <c r="F794" s="144" t="s">
        <v>1799</v>
      </c>
      <c r="G794" s="144">
        <v>1</v>
      </c>
    </row>
    <row r="795" spans="1:7" ht="14.6">
      <c r="A795" s="145" t="s">
        <v>1800</v>
      </c>
      <c r="B795" s="145" t="s">
        <v>739</v>
      </c>
      <c r="C795" s="145" t="s">
        <v>337</v>
      </c>
      <c r="D795" s="145" t="s">
        <v>343</v>
      </c>
      <c r="E795" s="144" t="s">
        <v>1062</v>
      </c>
      <c r="F795" s="144">
        <v>0</v>
      </c>
      <c r="G795" s="144">
        <v>1</v>
      </c>
    </row>
    <row r="796" spans="1:7" ht="14.6">
      <c r="A796" s="145" t="s">
        <v>1801</v>
      </c>
      <c r="B796" s="145" t="s">
        <v>739</v>
      </c>
      <c r="C796" s="145" t="s">
        <v>337</v>
      </c>
      <c r="D796" s="145" t="s">
        <v>343</v>
      </c>
      <c r="E796" s="144" t="s">
        <v>1281</v>
      </c>
      <c r="F796" s="144">
        <v>0</v>
      </c>
      <c r="G796" s="144">
        <v>1</v>
      </c>
    </row>
    <row r="797" spans="1:7" ht="14.6">
      <c r="A797" s="145" t="s">
        <v>1802</v>
      </c>
      <c r="B797" s="145" t="s">
        <v>785</v>
      </c>
      <c r="C797" s="145" t="s">
        <v>362</v>
      </c>
      <c r="D797" s="145" t="s">
        <v>786</v>
      </c>
      <c r="E797" s="144" t="s">
        <v>1803</v>
      </c>
      <c r="F797" s="144">
        <v>0</v>
      </c>
      <c r="G797" s="144">
        <v>1</v>
      </c>
    </row>
    <row r="798" spans="1:7" ht="14.6">
      <c r="A798" s="145" t="s">
        <v>1804</v>
      </c>
      <c r="B798" s="145" t="s">
        <v>739</v>
      </c>
      <c r="C798" s="145" t="s">
        <v>337</v>
      </c>
      <c r="D798" s="145" t="s">
        <v>343</v>
      </c>
      <c r="E798" s="144" t="s">
        <v>1805</v>
      </c>
      <c r="F798" s="144">
        <v>0</v>
      </c>
      <c r="G798" s="144">
        <v>1</v>
      </c>
    </row>
    <row r="799" spans="1:7" ht="14.6">
      <c r="A799" s="145" t="s">
        <v>1806</v>
      </c>
      <c r="B799" s="145" t="s">
        <v>747</v>
      </c>
      <c r="C799" s="145" t="s">
        <v>337</v>
      </c>
      <c r="D799" s="145" t="s">
        <v>356</v>
      </c>
      <c r="E799" s="144" t="s">
        <v>1807</v>
      </c>
      <c r="F799" s="144">
        <v>0</v>
      </c>
      <c r="G799" s="144">
        <v>1</v>
      </c>
    </row>
    <row r="800" spans="1:7" ht="14.6">
      <c r="A800" s="145" t="s">
        <v>1808</v>
      </c>
      <c r="B800" s="145" t="s">
        <v>355</v>
      </c>
      <c r="C800" s="145" t="s">
        <v>337</v>
      </c>
      <c r="D800" s="145" t="s">
        <v>356</v>
      </c>
      <c r="E800" s="144" t="s">
        <v>1809</v>
      </c>
      <c r="F800" s="144" t="s">
        <v>1602</v>
      </c>
      <c r="G800" s="144">
        <v>1</v>
      </c>
    </row>
    <row r="801" spans="1:7" ht="14.6">
      <c r="A801" s="145" t="s">
        <v>1810</v>
      </c>
      <c r="B801" s="145" t="s">
        <v>355</v>
      </c>
      <c r="C801" s="145" t="s">
        <v>337</v>
      </c>
      <c r="D801" s="145" t="s">
        <v>356</v>
      </c>
      <c r="E801" s="144" t="s">
        <v>1811</v>
      </c>
      <c r="F801" s="144" t="s">
        <v>1633</v>
      </c>
      <c r="G801" s="144">
        <v>1</v>
      </c>
    </row>
    <row r="802" spans="1:7" ht="14.6">
      <c r="A802" s="145" t="s">
        <v>1812</v>
      </c>
      <c r="B802" s="145" t="s">
        <v>355</v>
      </c>
      <c r="C802" s="145" t="s">
        <v>337</v>
      </c>
      <c r="D802" s="145" t="s">
        <v>356</v>
      </c>
      <c r="E802" s="144" t="s">
        <v>1813</v>
      </c>
      <c r="F802" s="144" t="s">
        <v>1814</v>
      </c>
      <c r="G802" s="144">
        <v>1</v>
      </c>
    </row>
    <row r="803" spans="1:7" ht="14.6">
      <c r="A803" s="145" t="s">
        <v>1815</v>
      </c>
      <c r="B803" s="145" t="s">
        <v>355</v>
      </c>
      <c r="C803" s="145" t="s">
        <v>337</v>
      </c>
      <c r="D803" s="145" t="s">
        <v>356</v>
      </c>
      <c r="E803" s="144" t="s">
        <v>1816</v>
      </c>
      <c r="F803" s="144">
        <v>0</v>
      </c>
      <c r="G803" s="144">
        <v>1</v>
      </c>
    </row>
    <row r="804" spans="1:7" ht="14.6">
      <c r="A804" s="145" t="s">
        <v>1817</v>
      </c>
      <c r="B804" s="145" t="s">
        <v>355</v>
      </c>
      <c r="C804" s="145" t="s">
        <v>337</v>
      </c>
      <c r="D804" s="145" t="s">
        <v>356</v>
      </c>
      <c r="E804" s="144" t="s">
        <v>1818</v>
      </c>
      <c r="F804" s="144" t="s">
        <v>1819</v>
      </c>
      <c r="G804" s="144">
        <v>1</v>
      </c>
    </row>
    <row r="805" spans="1:7" ht="14.6">
      <c r="A805" s="145" t="s">
        <v>1820</v>
      </c>
      <c r="B805" s="145" t="s">
        <v>355</v>
      </c>
      <c r="C805" s="145" t="s">
        <v>337</v>
      </c>
      <c r="D805" s="145" t="s">
        <v>356</v>
      </c>
      <c r="E805" s="144" t="s">
        <v>1821</v>
      </c>
      <c r="F805" s="144">
        <v>0</v>
      </c>
      <c r="G805" s="144">
        <v>1</v>
      </c>
    </row>
    <row r="806" spans="1:7" ht="14.6">
      <c r="A806" s="145" t="s">
        <v>1822</v>
      </c>
      <c r="B806" s="145" t="s">
        <v>355</v>
      </c>
      <c r="C806" s="145" t="s">
        <v>337</v>
      </c>
      <c r="D806" s="145" t="s">
        <v>356</v>
      </c>
      <c r="E806" s="144" t="s">
        <v>1823</v>
      </c>
      <c r="F806" s="144">
        <v>0</v>
      </c>
      <c r="G806" s="144">
        <v>1</v>
      </c>
    </row>
    <row r="807" spans="1:7" ht="14.6">
      <c r="A807" s="145" t="s">
        <v>1824</v>
      </c>
      <c r="B807" s="145" t="s">
        <v>355</v>
      </c>
      <c r="C807" s="145" t="s">
        <v>337</v>
      </c>
      <c r="D807" s="145" t="s">
        <v>356</v>
      </c>
      <c r="E807" s="144" t="s">
        <v>1825</v>
      </c>
      <c r="F807" s="144">
        <v>0</v>
      </c>
      <c r="G807" s="144">
        <v>1</v>
      </c>
    </row>
    <row r="808" spans="1:7" ht="14.6">
      <c r="A808" s="145" t="s">
        <v>1826</v>
      </c>
      <c r="B808" s="145" t="s">
        <v>355</v>
      </c>
      <c r="C808" s="145" t="s">
        <v>337</v>
      </c>
      <c r="D808" s="145" t="s">
        <v>356</v>
      </c>
      <c r="E808" s="144" t="s">
        <v>1827</v>
      </c>
      <c r="F808" s="144">
        <v>0</v>
      </c>
      <c r="G808" s="144">
        <v>1</v>
      </c>
    </row>
    <row r="809" spans="1:7" ht="14.6">
      <c r="A809" s="145" t="s">
        <v>1828</v>
      </c>
      <c r="B809" s="145" t="s">
        <v>785</v>
      </c>
      <c r="C809" s="145" t="s">
        <v>362</v>
      </c>
      <c r="D809" s="145" t="s">
        <v>786</v>
      </c>
      <c r="E809" s="144" t="s">
        <v>1463</v>
      </c>
      <c r="F809" s="144">
        <v>0</v>
      </c>
      <c r="G809" s="144">
        <v>1</v>
      </c>
    </row>
    <row r="810" spans="1:7" ht="14.6">
      <c r="A810" s="145" t="s">
        <v>1829</v>
      </c>
      <c r="B810" s="145" t="s">
        <v>785</v>
      </c>
      <c r="C810" s="145" t="s">
        <v>362</v>
      </c>
      <c r="D810" s="145" t="s">
        <v>786</v>
      </c>
      <c r="E810" s="144" t="s">
        <v>1830</v>
      </c>
      <c r="F810" s="144" t="s">
        <v>1831</v>
      </c>
      <c r="G810" s="144">
        <v>1</v>
      </c>
    </row>
    <row r="811" spans="1:7" ht="14.6">
      <c r="A811" s="145" t="s">
        <v>1832</v>
      </c>
      <c r="B811" s="145" t="s">
        <v>785</v>
      </c>
      <c r="C811" s="145" t="s">
        <v>362</v>
      </c>
      <c r="D811" s="145" t="s">
        <v>786</v>
      </c>
      <c r="E811" s="144" t="s">
        <v>1833</v>
      </c>
      <c r="F811" s="144">
        <v>0</v>
      </c>
      <c r="G811" s="144">
        <v>1</v>
      </c>
    </row>
    <row r="812" spans="1:7" ht="14.6">
      <c r="A812" s="145" t="s">
        <v>1834</v>
      </c>
      <c r="B812" s="145" t="s">
        <v>785</v>
      </c>
      <c r="C812" s="145" t="s">
        <v>362</v>
      </c>
      <c r="D812" s="145" t="s">
        <v>786</v>
      </c>
      <c r="E812" s="144" t="s">
        <v>1517</v>
      </c>
      <c r="F812" s="144">
        <v>0</v>
      </c>
      <c r="G812" s="144">
        <v>1</v>
      </c>
    </row>
    <row r="813" spans="1:7" ht="14.6">
      <c r="A813" s="145" t="s">
        <v>1835</v>
      </c>
      <c r="B813" s="145" t="s">
        <v>342</v>
      </c>
      <c r="C813" s="145" t="s">
        <v>337</v>
      </c>
      <c r="D813" s="145" t="s">
        <v>343</v>
      </c>
      <c r="E813" s="144" t="s">
        <v>731</v>
      </c>
      <c r="F813" s="144">
        <v>0</v>
      </c>
      <c r="G813" s="144">
        <v>1</v>
      </c>
    </row>
    <row r="814" spans="1:7" ht="14.6">
      <c r="A814" s="145" t="s">
        <v>1836</v>
      </c>
      <c r="B814" s="145" t="s">
        <v>739</v>
      </c>
      <c r="C814" s="145" t="s">
        <v>337</v>
      </c>
      <c r="D814" s="145" t="s">
        <v>343</v>
      </c>
      <c r="E814" s="144" t="s">
        <v>1837</v>
      </c>
      <c r="F814" s="144">
        <v>0</v>
      </c>
      <c r="G814" s="144">
        <v>1</v>
      </c>
    </row>
    <row r="815" spans="1:7" ht="14.6">
      <c r="A815" s="145" t="s">
        <v>1838</v>
      </c>
      <c r="B815" s="145" t="s">
        <v>739</v>
      </c>
      <c r="C815" s="145" t="s">
        <v>337</v>
      </c>
      <c r="D815" s="145" t="s">
        <v>343</v>
      </c>
      <c r="E815" s="144" t="s">
        <v>1001</v>
      </c>
      <c r="F815" s="144">
        <v>0</v>
      </c>
      <c r="G815" s="144">
        <v>1</v>
      </c>
    </row>
    <row r="816" spans="1:7" ht="14.6">
      <c r="A816" s="145" t="s">
        <v>1839</v>
      </c>
      <c r="B816" s="145" t="s">
        <v>739</v>
      </c>
      <c r="C816" s="145" t="s">
        <v>337</v>
      </c>
      <c r="D816" s="145" t="s">
        <v>343</v>
      </c>
      <c r="E816" s="144" t="s">
        <v>1792</v>
      </c>
      <c r="F816" s="144">
        <v>0</v>
      </c>
      <c r="G816" s="144">
        <v>1</v>
      </c>
    </row>
    <row r="817" spans="1:7" ht="14.6">
      <c r="A817" s="145" t="s">
        <v>1840</v>
      </c>
      <c r="B817" s="145" t="s">
        <v>747</v>
      </c>
      <c r="C817" s="145" t="s">
        <v>337</v>
      </c>
      <c r="D817" s="145" t="s">
        <v>356</v>
      </c>
      <c r="E817" s="144" t="s">
        <v>1841</v>
      </c>
      <c r="F817" s="144">
        <v>0</v>
      </c>
      <c r="G817" s="144">
        <v>1</v>
      </c>
    </row>
    <row r="818" spans="1:7" ht="14.6">
      <c r="A818" s="145" t="s">
        <v>1842</v>
      </c>
      <c r="B818" s="145" t="s">
        <v>747</v>
      </c>
      <c r="C818" s="145" t="s">
        <v>337</v>
      </c>
      <c r="D818" s="145" t="s">
        <v>356</v>
      </c>
      <c r="E818" s="144" t="s">
        <v>1843</v>
      </c>
      <c r="F818" s="144">
        <v>0</v>
      </c>
      <c r="G818" s="144">
        <v>1</v>
      </c>
    </row>
    <row r="819" spans="1:7" ht="14.6">
      <c r="A819" s="145" t="s">
        <v>1844</v>
      </c>
      <c r="B819" s="145" t="s">
        <v>747</v>
      </c>
      <c r="C819" s="145" t="s">
        <v>337</v>
      </c>
      <c r="D819" s="145" t="s">
        <v>356</v>
      </c>
      <c r="E819" s="144" t="s">
        <v>1845</v>
      </c>
      <c r="F819" s="144">
        <v>0</v>
      </c>
      <c r="G819" s="144">
        <v>1</v>
      </c>
    </row>
    <row r="820" spans="1:7" ht="14.6">
      <c r="A820" s="145" t="s">
        <v>1846</v>
      </c>
      <c r="B820" s="145" t="s">
        <v>609</v>
      </c>
      <c r="C820" s="145" t="s">
        <v>362</v>
      </c>
      <c r="D820" s="145" t="s">
        <v>363</v>
      </c>
      <c r="E820" s="144" t="s">
        <v>1326</v>
      </c>
      <c r="F820" s="144" t="s">
        <v>1060</v>
      </c>
      <c r="G820" s="144">
        <v>1</v>
      </c>
    </row>
    <row r="821" spans="1:7" ht="14.6">
      <c r="A821" s="145" t="s">
        <v>1847</v>
      </c>
      <c r="B821" s="145" t="s">
        <v>785</v>
      </c>
      <c r="C821" s="145" t="s">
        <v>362</v>
      </c>
      <c r="D821" s="145" t="s">
        <v>786</v>
      </c>
      <c r="E821" s="144" t="s">
        <v>1062</v>
      </c>
      <c r="F821" s="144">
        <v>0</v>
      </c>
      <c r="G821" s="144">
        <v>1</v>
      </c>
    </row>
    <row r="822" spans="1:7" ht="14.6">
      <c r="A822" s="145" t="s">
        <v>1848</v>
      </c>
      <c r="B822" s="145" t="s">
        <v>785</v>
      </c>
      <c r="C822" s="145" t="s">
        <v>362</v>
      </c>
      <c r="D822" s="145" t="s">
        <v>786</v>
      </c>
      <c r="E822" s="144" t="s">
        <v>1281</v>
      </c>
      <c r="F822" s="144">
        <v>0</v>
      </c>
      <c r="G822" s="144">
        <v>1</v>
      </c>
    </row>
    <row r="823" spans="1:7" ht="14.6">
      <c r="A823" s="145" t="s">
        <v>1849</v>
      </c>
      <c r="B823" s="145" t="s">
        <v>739</v>
      </c>
      <c r="C823" s="145" t="s">
        <v>337</v>
      </c>
      <c r="D823" s="145" t="s">
        <v>343</v>
      </c>
      <c r="E823" s="144" t="s">
        <v>1031</v>
      </c>
      <c r="F823" s="144">
        <v>0</v>
      </c>
      <c r="G823" s="144">
        <v>1</v>
      </c>
    </row>
    <row r="824" spans="1:7" ht="14.6">
      <c r="A824" s="145" t="s">
        <v>1850</v>
      </c>
      <c r="B824" s="145" t="s">
        <v>739</v>
      </c>
      <c r="C824" s="145" t="s">
        <v>337</v>
      </c>
      <c r="D824" s="145" t="s">
        <v>343</v>
      </c>
      <c r="E824" s="144" t="s">
        <v>838</v>
      </c>
      <c r="F824" s="144">
        <v>0</v>
      </c>
      <c r="G824" s="144">
        <v>1</v>
      </c>
    </row>
    <row r="825" spans="1:7" ht="14.6">
      <c r="A825" s="145" t="s">
        <v>1851</v>
      </c>
      <c r="B825" s="145" t="s">
        <v>739</v>
      </c>
      <c r="C825" s="145" t="s">
        <v>337</v>
      </c>
      <c r="D825" s="145" t="s">
        <v>343</v>
      </c>
      <c r="E825" s="144" t="s">
        <v>1034</v>
      </c>
      <c r="F825" s="144">
        <v>0</v>
      </c>
      <c r="G825" s="144">
        <v>1</v>
      </c>
    </row>
    <row r="826" spans="1:7" ht="14.6">
      <c r="A826" s="145" t="s">
        <v>1852</v>
      </c>
      <c r="B826" s="145" t="s">
        <v>739</v>
      </c>
      <c r="C826" s="145" t="s">
        <v>337</v>
      </c>
      <c r="D826" s="145" t="s">
        <v>343</v>
      </c>
      <c r="E826" s="144" t="s">
        <v>722</v>
      </c>
      <c r="F826" s="144" t="s">
        <v>723</v>
      </c>
      <c r="G826" s="144">
        <v>1</v>
      </c>
    </row>
    <row r="827" spans="1:7" ht="14.6">
      <c r="A827" s="145" t="s">
        <v>1853</v>
      </c>
      <c r="B827" s="145" t="s">
        <v>739</v>
      </c>
      <c r="C827" s="145" t="s">
        <v>337</v>
      </c>
      <c r="D827" s="145" t="s">
        <v>343</v>
      </c>
      <c r="E827" s="144" t="s">
        <v>1037</v>
      </c>
      <c r="F827" s="144" t="s">
        <v>1038</v>
      </c>
      <c r="G827" s="144">
        <v>1</v>
      </c>
    </row>
    <row r="828" spans="1:7" ht="14.6">
      <c r="A828" s="145" t="s">
        <v>1854</v>
      </c>
      <c r="B828" s="145" t="s">
        <v>739</v>
      </c>
      <c r="C828" s="145" t="s">
        <v>337</v>
      </c>
      <c r="D828" s="145" t="s">
        <v>343</v>
      </c>
      <c r="E828" s="144" t="s">
        <v>1040</v>
      </c>
      <c r="F828" s="144" t="s">
        <v>1041</v>
      </c>
      <c r="G828" s="144">
        <v>1</v>
      </c>
    </row>
    <row r="829" spans="1:7" ht="14.6">
      <c r="A829" s="145" t="s">
        <v>1855</v>
      </c>
      <c r="B829" s="145" t="s">
        <v>739</v>
      </c>
      <c r="C829" s="145" t="s">
        <v>337</v>
      </c>
      <c r="D829" s="145" t="s">
        <v>343</v>
      </c>
      <c r="E829" s="144" t="s">
        <v>1856</v>
      </c>
      <c r="F829" s="144">
        <v>0</v>
      </c>
      <c r="G829" s="144">
        <v>1</v>
      </c>
    </row>
    <row r="830" spans="1:7" ht="14.6">
      <c r="A830" s="145" t="s">
        <v>1857</v>
      </c>
      <c r="B830" s="145" t="s">
        <v>739</v>
      </c>
      <c r="C830" s="145" t="s">
        <v>337</v>
      </c>
      <c r="D830" s="145" t="s">
        <v>343</v>
      </c>
      <c r="E830" s="144" t="s">
        <v>1043</v>
      </c>
      <c r="F830" s="144">
        <v>0</v>
      </c>
      <c r="G830" s="144">
        <v>1</v>
      </c>
    </row>
    <row r="831" spans="1:7" ht="14.6">
      <c r="A831" s="145" t="s">
        <v>1858</v>
      </c>
      <c r="B831" s="145" t="s">
        <v>739</v>
      </c>
      <c r="C831" s="145" t="s">
        <v>337</v>
      </c>
      <c r="D831" s="145" t="s">
        <v>343</v>
      </c>
      <c r="E831" s="144" t="s">
        <v>1859</v>
      </c>
      <c r="F831" s="144" t="s">
        <v>1860</v>
      </c>
      <c r="G831" s="144">
        <v>1</v>
      </c>
    </row>
    <row r="832" spans="1:7" ht="14.6">
      <c r="A832" s="145" t="s">
        <v>1861</v>
      </c>
      <c r="B832" s="145" t="s">
        <v>739</v>
      </c>
      <c r="C832" s="145" t="s">
        <v>337</v>
      </c>
      <c r="D832" s="145" t="s">
        <v>343</v>
      </c>
      <c r="E832" s="144" t="s">
        <v>1862</v>
      </c>
      <c r="F832" s="144" t="s">
        <v>1863</v>
      </c>
      <c r="G832" s="144">
        <v>1</v>
      </c>
    </row>
    <row r="833" spans="1:7" ht="14.6">
      <c r="A833" s="145" t="s">
        <v>1864</v>
      </c>
      <c r="B833" s="145" t="s">
        <v>739</v>
      </c>
      <c r="C833" s="145" t="s">
        <v>337</v>
      </c>
      <c r="D833" s="145" t="s">
        <v>343</v>
      </c>
      <c r="E833" s="144" t="s">
        <v>1865</v>
      </c>
      <c r="F833" s="144">
        <v>0</v>
      </c>
      <c r="G833" s="144">
        <v>1</v>
      </c>
    </row>
    <row r="834" spans="1:7" ht="14.6">
      <c r="A834" s="145" t="s">
        <v>1866</v>
      </c>
      <c r="B834" s="145" t="s">
        <v>739</v>
      </c>
      <c r="C834" s="145" t="s">
        <v>337</v>
      </c>
      <c r="D834" s="145" t="s">
        <v>343</v>
      </c>
      <c r="E834" s="144" t="s">
        <v>1867</v>
      </c>
      <c r="F834" s="144">
        <v>0</v>
      </c>
      <c r="G834" s="144">
        <v>1</v>
      </c>
    </row>
    <row r="835" spans="1:7" ht="14.6">
      <c r="A835" s="145" t="s">
        <v>1868</v>
      </c>
      <c r="B835" s="145" t="s">
        <v>739</v>
      </c>
      <c r="C835" s="145" t="s">
        <v>337</v>
      </c>
      <c r="D835" s="145" t="s">
        <v>343</v>
      </c>
      <c r="E835" s="144" t="s">
        <v>1512</v>
      </c>
      <c r="F835" s="144">
        <v>0</v>
      </c>
      <c r="G835" s="144">
        <v>1</v>
      </c>
    </row>
    <row r="836" spans="1:7" ht="14.6">
      <c r="A836" s="145" t="s">
        <v>1869</v>
      </c>
      <c r="B836" s="145" t="s">
        <v>739</v>
      </c>
      <c r="C836" s="145" t="s">
        <v>337</v>
      </c>
      <c r="D836" s="145" t="s">
        <v>343</v>
      </c>
      <c r="E836" s="144" t="s">
        <v>1870</v>
      </c>
      <c r="F836" s="144">
        <v>0</v>
      </c>
      <c r="G836" s="144">
        <v>1</v>
      </c>
    </row>
    <row r="837" spans="1:7" ht="14.6">
      <c r="A837" s="145" t="s">
        <v>1871</v>
      </c>
      <c r="B837" s="145" t="s">
        <v>739</v>
      </c>
      <c r="C837" s="145" t="s">
        <v>337</v>
      </c>
      <c r="D837" s="145" t="s">
        <v>343</v>
      </c>
      <c r="E837" s="144" t="s">
        <v>1765</v>
      </c>
      <c r="F837" s="144">
        <v>0</v>
      </c>
      <c r="G837" s="144">
        <v>1</v>
      </c>
    </row>
    <row r="838" spans="1:7" ht="14.6">
      <c r="A838" s="145" t="s">
        <v>1872</v>
      </c>
      <c r="B838" s="145" t="s">
        <v>747</v>
      </c>
      <c r="C838" s="145" t="s">
        <v>337</v>
      </c>
      <c r="D838" s="145" t="s">
        <v>356</v>
      </c>
      <c r="E838" s="144" t="s">
        <v>1873</v>
      </c>
      <c r="F838" s="144">
        <v>0</v>
      </c>
      <c r="G838" s="144">
        <v>1</v>
      </c>
    </row>
    <row r="839" spans="1:7" ht="14.6">
      <c r="A839" s="145" t="s">
        <v>1874</v>
      </c>
      <c r="B839" s="145" t="s">
        <v>747</v>
      </c>
      <c r="C839" s="145" t="s">
        <v>337</v>
      </c>
      <c r="D839" s="145" t="s">
        <v>356</v>
      </c>
      <c r="E839" s="144" t="s">
        <v>1875</v>
      </c>
      <c r="F839" s="144">
        <v>0</v>
      </c>
      <c r="G839" s="144">
        <v>1</v>
      </c>
    </row>
    <row r="840" spans="1:7" ht="14.6">
      <c r="A840" s="145" t="s">
        <v>1876</v>
      </c>
      <c r="B840" s="145" t="s">
        <v>747</v>
      </c>
      <c r="C840" s="145" t="s">
        <v>337</v>
      </c>
      <c r="D840" s="145" t="s">
        <v>356</v>
      </c>
      <c r="E840" s="144" t="s">
        <v>1877</v>
      </c>
      <c r="F840" s="144">
        <v>0</v>
      </c>
      <c r="G840" s="144">
        <v>1</v>
      </c>
    </row>
    <row r="841" spans="1:7" ht="14.6">
      <c r="A841" s="145" t="s">
        <v>1878</v>
      </c>
      <c r="B841" s="145" t="s">
        <v>747</v>
      </c>
      <c r="C841" s="145" t="s">
        <v>337</v>
      </c>
      <c r="D841" s="145" t="s">
        <v>356</v>
      </c>
      <c r="E841" s="144" t="s">
        <v>1879</v>
      </c>
      <c r="F841" s="144" t="s">
        <v>723</v>
      </c>
      <c r="G841" s="144">
        <v>1</v>
      </c>
    </row>
    <row r="842" spans="1:7" ht="14.6">
      <c r="A842" s="145" t="s">
        <v>1880</v>
      </c>
      <c r="B842" s="145" t="s">
        <v>747</v>
      </c>
      <c r="C842" s="145" t="s">
        <v>337</v>
      </c>
      <c r="D842" s="145" t="s">
        <v>356</v>
      </c>
      <c r="E842" s="144" t="s">
        <v>1881</v>
      </c>
      <c r="F842" s="144" t="s">
        <v>1038</v>
      </c>
      <c r="G842" s="144">
        <v>1</v>
      </c>
    </row>
    <row r="843" spans="1:7" ht="14.6">
      <c r="A843" s="145" t="s">
        <v>1882</v>
      </c>
      <c r="B843" s="145" t="s">
        <v>747</v>
      </c>
      <c r="C843" s="145" t="s">
        <v>337</v>
      </c>
      <c r="D843" s="145" t="s">
        <v>356</v>
      </c>
      <c r="E843" s="144" t="s">
        <v>1883</v>
      </c>
      <c r="F843" s="144" t="s">
        <v>1884</v>
      </c>
      <c r="G843" s="144">
        <v>1</v>
      </c>
    </row>
    <row r="844" spans="1:7" ht="14.6">
      <c r="A844" s="145" t="s">
        <v>1885</v>
      </c>
      <c r="B844" s="145" t="s">
        <v>747</v>
      </c>
      <c r="C844" s="145" t="s">
        <v>337</v>
      </c>
      <c r="D844" s="145" t="s">
        <v>356</v>
      </c>
      <c r="E844" s="144" t="s">
        <v>1886</v>
      </c>
      <c r="F844" s="144">
        <v>0</v>
      </c>
      <c r="G844" s="144">
        <v>1</v>
      </c>
    </row>
    <row r="845" spans="1:7" ht="14.6">
      <c r="A845" s="145" t="s">
        <v>1887</v>
      </c>
      <c r="B845" s="145" t="s">
        <v>747</v>
      </c>
      <c r="C845" s="145" t="s">
        <v>337</v>
      </c>
      <c r="D845" s="145" t="s">
        <v>356</v>
      </c>
      <c r="E845" s="144" t="s">
        <v>1888</v>
      </c>
      <c r="F845" s="144">
        <v>0</v>
      </c>
      <c r="G845" s="144">
        <v>1</v>
      </c>
    </row>
    <row r="846" spans="1:7" ht="14.6">
      <c r="A846" s="145" t="s">
        <v>1889</v>
      </c>
      <c r="B846" s="145" t="s">
        <v>747</v>
      </c>
      <c r="C846" s="145" t="s">
        <v>337</v>
      </c>
      <c r="D846" s="145" t="s">
        <v>356</v>
      </c>
      <c r="E846" s="144" t="s">
        <v>1890</v>
      </c>
      <c r="F846" s="144" t="s">
        <v>1860</v>
      </c>
      <c r="G846" s="144">
        <v>1</v>
      </c>
    </row>
    <row r="847" spans="1:7" ht="14.6">
      <c r="A847" s="145" t="s">
        <v>1891</v>
      </c>
      <c r="B847" s="145" t="s">
        <v>747</v>
      </c>
      <c r="C847" s="145" t="s">
        <v>337</v>
      </c>
      <c r="D847" s="145" t="s">
        <v>356</v>
      </c>
      <c r="E847" s="144" t="s">
        <v>1892</v>
      </c>
      <c r="F847" s="144" t="s">
        <v>1863</v>
      </c>
      <c r="G847" s="144">
        <v>1</v>
      </c>
    </row>
    <row r="848" spans="1:7" ht="14.6">
      <c r="A848" s="145" t="s">
        <v>1893</v>
      </c>
      <c r="B848" s="145" t="s">
        <v>747</v>
      </c>
      <c r="C848" s="145" t="s">
        <v>337</v>
      </c>
      <c r="D848" s="145" t="s">
        <v>356</v>
      </c>
      <c r="E848" s="144" t="s">
        <v>1894</v>
      </c>
      <c r="F848" s="144">
        <v>0</v>
      </c>
      <c r="G848" s="144">
        <v>1</v>
      </c>
    </row>
    <row r="849" spans="1:7" ht="14.6">
      <c r="A849" s="145" t="s">
        <v>1895</v>
      </c>
      <c r="B849" s="145" t="s">
        <v>747</v>
      </c>
      <c r="C849" s="145" t="s">
        <v>337</v>
      </c>
      <c r="D849" s="145" t="s">
        <v>356</v>
      </c>
      <c r="E849" s="144" t="s">
        <v>1896</v>
      </c>
      <c r="F849" s="144">
        <v>0</v>
      </c>
      <c r="G849" s="144">
        <v>1</v>
      </c>
    </row>
    <row r="850" spans="1:7" ht="14.6">
      <c r="A850" s="145" t="s">
        <v>1897</v>
      </c>
      <c r="B850" s="145" t="s">
        <v>747</v>
      </c>
      <c r="C850" s="145" t="s">
        <v>337</v>
      </c>
      <c r="D850" s="145" t="s">
        <v>356</v>
      </c>
      <c r="E850" s="144" t="s">
        <v>1898</v>
      </c>
      <c r="F850" s="144">
        <v>0</v>
      </c>
      <c r="G850" s="144">
        <v>1</v>
      </c>
    </row>
    <row r="851" spans="1:7" ht="14.6">
      <c r="A851" s="145" t="s">
        <v>1899</v>
      </c>
      <c r="B851" s="145" t="s">
        <v>747</v>
      </c>
      <c r="C851" s="145" t="s">
        <v>337</v>
      </c>
      <c r="D851" s="145" t="s">
        <v>356</v>
      </c>
      <c r="E851" s="144" t="s">
        <v>1900</v>
      </c>
      <c r="F851" s="144">
        <v>0</v>
      </c>
      <c r="G851" s="144">
        <v>1</v>
      </c>
    </row>
    <row r="852" spans="1:7" ht="14.6">
      <c r="A852" s="145" t="s">
        <v>1901</v>
      </c>
      <c r="B852" s="145" t="s">
        <v>747</v>
      </c>
      <c r="C852" s="145" t="s">
        <v>337</v>
      </c>
      <c r="D852" s="145" t="s">
        <v>356</v>
      </c>
      <c r="E852" s="144" t="s">
        <v>1902</v>
      </c>
      <c r="F852" s="144">
        <v>0</v>
      </c>
      <c r="G852" s="144">
        <v>1</v>
      </c>
    </row>
    <row r="853" spans="1:7" ht="14.6">
      <c r="A853" s="145" t="s">
        <v>1903</v>
      </c>
      <c r="B853" s="145" t="s">
        <v>747</v>
      </c>
      <c r="C853" s="145" t="s">
        <v>337</v>
      </c>
      <c r="D853" s="145" t="s">
        <v>356</v>
      </c>
      <c r="E853" s="144" t="s">
        <v>1904</v>
      </c>
      <c r="F853" s="144">
        <v>0</v>
      </c>
      <c r="G853" s="144">
        <v>1</v>
      </c>
    </row>
    <row r="854" spans="1:7" ht="14.6">
      <c r="A854" s="145" t="s">
        <v>1905</v>
      </c>
      <c r="B854" s="145" t="s">
        <v>785</v>
      </c>
      <c r="C854" s="145" t="s">
        <v>362</v>
      </c>
      <c r="D854" s="145" t="s">
        <v>786</v>
      </c>
      <c r="E854" s="144" t="s">
        <v>1906</v>
      </c>
      <c r="F854" s="144">
        <v>0</v>
      </c>
      <c r="G854" s="144">
        <v>1</v>
      </c>
    </row>
    <row r="855" spans="1:7" ht="14.6">
      <c r="A855" s="145" t="s">
        <v>1907</v>
      </c>
      <c r="B855" s="145" t="s">
        <v>785</v>
      </c>
      <c r="C855" s="145" t="s">
        <v>362</v>
      </c>
      <c r="D855" s="145" t="s">
        <v>786</v>
      </c>
      <c r="E855" s="144" t="s">
        <v>1908</v>
      </c>
      <c r="F855" s="144">
        <v>0</v>
      </c>
      <c r="G855" s="144">
        <v>1</v>
      </c>
    </row>
    <row r="856" spans="1:7" ht="14.6">
      <c r="A856" s="145" t="s">
        <v>1909</v>
      </c>
      <c r="B856" s="145" t="s">
        <v>785</v>
      </c>
      <c r="C856" s="145" t="s">
        <v>362</v>
      </c>
      <c r="D856" s="145" t="s">
        <v>786</v>
      </c>
      <c r="E856" s="144" t="s">
        <v>1515</v>
      </c>
      <c r="F856" s="144">
        <v>0</v>
      </c>
      <c r="G856" s="144">
        <v>1</v>
      </c>
    </row>
    <row r="857" spans="1:7" ht="14.6">
      <c r="A857" s="145" t="s">
        <v>1910</v>
      </c>
      <c r="B857" s="145" t="s">
        <v>785</v>
      </c>
      <c r="C857" s="145" t="s">
        <v>362</v>
      </c>
      <c r="D857" s="145" t="s">
        <v>786</v>
      </c>
      <c r="E857" s="144" t="s">
        <v>1710</v>
      </c>
      <c r="F857" s="144" t="s">
        <v>1711</v>
      </c>
      <c r="G857" s="144">
        <v>1</v>
      </c>
    </row>
    <row r="858" spans="1:7" ht="14.6">
      <c r="A858" s="145" t="s">
        <v>1911</v>
      </c>
      <c r="B858" s="145" t="s">
        <v>785</v>
      </c>
      <c r="C858" s="145" t="s">
        <v>362</v>
      </c>
      <c r="D858" s="145" t="s">
        <v>786</v>
      </c>
      <c r="E858" s="144" t="s">
        <v>1381</v>
      </c>
      <c r="F858" s="144" t="s">
        <v>901</v>
      </c>
      <c r="G858" s="144">
        <v>1</v>
      </c>
    </row>
    <row r="859" spans="1:7" ht="14.6">
      <c r="A859" s="145" t="s">
        <v>1912</v>
      </c>
      <c r="B859" s="145" t="s">
        <v>785</v>
      </c>
      <c r="C859" s="145" t="s">
        <v>362</v>
      </c>
      <c r="D859" s="145" t="s">
        <v>786</v>
      </c>
      <c r="E859" s="144" t="s">
        <v>1913</v>
      </c>
      <c r="F859" s="144">
        <v>0</v>
      </c>
      <c r="G859" s="144">
        <v>1</v>
      </c>
    </row>
    <row r="860" spans="1:7" ht="14.6">
      <c r="A860" s="145" t="s">
        <v>1914</v>
      </c>
      <c r="B860" s="145" t="s">
        <v>739</v>
      </c>
      <c r="C860" s="145" t="s">
        <v>337</v>
      </c>
      <c r="D860" s="145" t="s">
        <v>343</v>
      </c>
      <c r="E860" s="144" t="s">
        <v>1915</v>
      </c>
      <c r="F860" s="144">
        <v>0</v>
      </c>
      <c r="G860" s="144">
        <v>1</v>
      </c>
    </row>
    <row r="861" spans="1:7" ht="14.6">
      <c r="A861" s="145" t="s">
        <v>1916</v>
      </c>
      <c r="B861" s="145" t="s">
        <v>739</v>
      </c>
      <c r="C861" s="145" t="s">
        <v>337</v>
      </c>
      <c r="D861" s="145" t="s">
        <v>343</v>
      </c>
      <c r="E861" s="144" t="s">
        <v>1567</v>
      </c>
      <c r="F861" s="144">
        <v>0</v>
      </c>
      <c r="G861" s="144">
        <v>1</v>
      </c>
    </row>
    <row r="862" spans="1:7" ht="14.6">
      <c r="A862" s="145" t="s">
        <v>1917</v>
      </c>
      <c r="B862" s="145" t="s">
        <v>739</v>
      </c>
      <c r="C862" s="145" t="s">
        <v>337</v>
      </c>
      <c r="D862" s="145" t="s">
        <v>343</v>
      </c>
      <c r="E862" s="144" t="s">
        <v>1778</v>
      </c>
      <c r="F862" s="144" t="s">
        <v>1779</v>
      </c>
      <c r="G862" s="144">
        <v>1</v>
      </c>
    </row>
    <row r="863" spans="1:7" ht="14.6">
      <c r="A863" s="145" t="s">
        <v>1918</v>
      </c>
      <c r="B863" s="145" t="s">
        <v>747</v>
      </c>
      <c r="C863" s="145" t="s">
        <v>337</v>
      </c>
      <c r="D863" s="145" t="s">
        <v>356</v>
      </c>
      <c r="E863" s="144" t="s">
        <v>1919</v>
      </c>
      <c r="F863" s="144">
        <v>0</v>
      </c>
      <c r="G863" s="144">
        <v>1</v>
      </c>
    </row>
    <row r="864" spans="1:7" ht="14.6">
      <c r="A864" s="145" t="s">
        <v>1920</v>
      </c>
      <c r="B864" s="145" t="s">
        <v>747</v>
      </c>
      <c r="C864" s="145" t="s">
        <v>337</v>
      </c>
      <c r="D864" s="145" t="s">
        <v>356</v>
      </c>
      <c r="E864" s="144" t="s">
        <v>1921</v>
      </c>
      <c r="F864" s="144" t="s">
        <v>1779</v>
      </c>
      <c r="G864" s="144">
        <v>1</v>
      </c>
    </row>
    <row r="865" spans="1:7" ht="14.6">
      <c r="A865" s="145" t="s">
        <v>1922</v>
      </c>
      <c r="B865" s="145" t="s">
        <v>609</v>
      </c>
      <c r="C865" s="145" t="s">
        <v>362</v>
      </c>
      <c r="D865" s="145" t="s">
        <v>363</v>
      </c>
      <c r="E865" s="144" t="s">
        <v>1767</v>
      </c>
      <c r="F865" s="144" t="s">
        <v>1768</v>
      </c>
      <c r="G865" s="144">
        <v>1</v>
      </c>
    </row>
    <row r="866" spans="1:7" ht="14.6">
      <c r="A866" s="145" t="s">
        <v>1923</v>
      </c>
      <c r="B866" s="145" t="s">
        <v>609</v>
      </c>
      <c r="C866" s="145" t="s">
        <v>362</v>
      </c>
      <c r="D866" s="145" t="s">
        <v>363</v>
      </c>
      <c r="E866" s="144" t="s">
        <v>1770</v>
      </c>
      <c r="F866" s="144">
        <v>0</v>
      </c>
      <c r="G866" s="144">
        <v>1</v>
      </c>
    </row>
    <row r="867" spans="1:7" ht="14.6">
      <c r="A867" s="145" t="s">
        <v>1924</v>
      </c>
      <c r="B867" s="145" t="s">
        <v>609</v>
      </c>
      <c r="C867" s="145" t="s">
        <v>362</v>
      </c>
      <c r="D867" s="145" t="s">
        <v>363</v>
      </c>
      <c r="E867" s="144" t="s">
        <v>1772</v>
      </c>
      <c r="F867" s="144">
        <v>0</v>
      </c>
      <c r="G867" s="144">
        <v>1</v>
      </c>
    </row>
    <row r="868" spans="1:7" ht="14.6">
      <c r="A868" s="145" t="s">
        <v>1925</v>
      </c>
      <c r="B868" s="145" t="s">
        <v>609</v>
      </c>
      <c r="C868" s="145" t="s">
        <v>362</v>
      </c>
      <c r="D868" s="145" t="s">
        <v>363</v>
      </c>
      <c r="E868" s="144" t="s">
        <v>1604</v>
      </c>
      <c r="F868" s="144">
        <v>0</v>
      </c>
      <c r="G868" s="144">
        <v>1</v>
      </c>
    </row>
    <row r="869" spans="1:7" ht="14.6">
      <c r="A869" s="145" t="s">
        <v>1926</v>
      </c>
      <c r="B869" s="145" t="s">
        <v>609</v>
      </c>
      <c r="C869" s="145" t="s">
        <v>362</v>
      </c>
      <c r="D869" s="145" t="s">
        <v>363</v>
      </c>
      <c r="E869" s="144" t="s">
        <v>1247</v>
      </c>
      <c r="F869" s="144">
        <v>0</v>
      </c>
      <c r="G869" s="144">
        <v>1</v>
      </c>
    </row>
    <row r="870" spans="1:7" ht="14.6">
      <c r="A870" s="145" t="s">
        <v>1927</v>
      </c>
      <c r="B870" s="145" t="s">
        <v>609</v>
      </c>
      <c r="C870" s="145" t="s">
        <v>362</v>
      </c>
      <c r="D870" s="145" t="s">
        <v>363</v>
      </c>
      <c r="E870" s="144" t="s">
        <v>1255</v>
      </c>
      <c r="F870" s="144">
        <v>0</v>
      </c>
      <c r="G870" s="144">
        <v>1</v>
      </c>
    </row>
    <row r="871" spans="1:7" ht="14.6">
      <c r="A871" s="145" t="s">
        <v>1928</v>
      </c>
      <c r="B871" s="145" t="s">
        <v>609</v>
      </c>
      <c r="C871" s="145" t="s">
        <v>362</v>
      </c>
      <c r="D871" s="145" t="s">
        <v>363</v>
      </c>
      <c r="E871" s="144" t="s">
        <v>1624</v>
      </c>
      <c r="F871" s="144">
        <v>0</v>
      </c>
      <c r="G871" s="144">
        <v>1</v>
      </c>
    </row>
    <row r="872" spans="1:7" ht="14.6">
      <c r="A872" s="145" t="s">
        <v>1929</v>
      </c>
      <c r="B872" s="145" t="s">
        <v>609</v>
      </c>
      <c r="C872" s="145" t="s">
        <v>362</v>
      </c>
      <c r="D872" s="145" t="s">
        <v>363</v>
      </c>
      <c r="E872" s="144" t="s">
        <v>1627</v>
      </c>
      <c r="F872" s="144">
        <v>0</v>
      </c>
      <c r="G872" s="144">
        <v>1</v>
      </c>
    </row>
    <row r="873" spans="1:7" ht="14.6">
      <c r="A873" s="145" t="s">
        <v>1930</v>
      </c>
      <c r="B873" s="145" t="s">
        <v>739</v>
      </c>
      <c r="C873" s="145" t="s">
        <v>337</v>
      </c>
      <c r="D873" s="145" t="s">
        <v>343</v>
      </c>
      <c r="E873" s="144" t="s">
        <v>1931</v>
      </c>
      <c r="F873" s="144">
        <v>0</v>
      </c>
      <c r="G873" s="144">
        <v>1</v>
      </c>
    </row>
    <row r="874" spans="1:7" ht="14.6">
      <c r="A874" s="145" t="s">
        <v>1932</v>
      </c>
      <c r="B874" s="145" t="s">
        <v>342</v>
      </c>
      <c r="C874" s="145" t="s">
        <v>337</v>
      </c>
      <c r="D874" s="145" t="s">
        <v>343</v>
      </c>
      <c r="E874" s="144" t="s">
        <v>1933</v>
      </c>
      <c r="F874" s="144">
        <v>0</v>
      </c>
      <c r="G874" s="144">
        <v>1</v>
      </c>
    </row>
    <row r="875" spans="1:7" ht="14.6">
      <c r="A875" s="145" t="s">
        <v>1934</v>
      </c>
      <c r="B875" s="145" t="s">
        <v>609</v>
      </c>
      <c r="C875" s="145" t="s">
        <v>362</v>
      </c>
      <c r="D875" s="145" t="s">
        <v>363</v>
      </c>
      <c r="E875" s="144" t="s">
        <v>1724</v>
      </c>
      <c r="F875" s="144">
        <v>0</v>
      </c>
      <c r="G875" s="144">
        <v>1</v>
      </c>
    </row>
    <row r="876" spans="1:7" ht="14.6">
      <c r="A876" s="145" t="s">
        <v>1935</v>
      </c>
      <c r="B876" s="145" t="s">
        <v>609</v>
      </c>
      <c r="C876" s="145" t="s">
        <v>362</v>
      </c>
      <c r="D876" s="145" t="s">
        <v>363</v>
      </c>
      <c r="E876" s="144" t="s">
        <v>1735</v>
      </c>
      <c r="F876" s="144">
        <v>0</v>
      </c>
      <c r="G876" s="144">
        <v>1</v>
      </c>
    </row>
    <row r="877" spans="1:7" ht="14.6">
      <c r="A877" s="145" t="s">
        <v>1936</v>
      </c>
      <c r="B877" s="145" t="s">
        <v>609</v>
      </c>
      <c r="C877" s="145" t="s">
        <v>362</v>
      </c>
      <c r="D877" s="145" t="s">
        <v>363</v>
      </c>
      <c r="E877" s="144" t="s">
        <v>1746</v>
      </c>
      <c r="F877" s="144">
        <v>0</v>
      </c>
      <c r="G877" s="144">
        <v>1</v>
      </c>
    </row>
    <row r="878" spans="1:7" ht="14.6">
      <c r="A878" s="145" t="s">
        <v>1937</v>
      </c>
      <c r="B878" s="145" t="s">
        <v>609</v>
      </c>
      <c r="C878" s="145" t="s">
        <v>362</v>
      </c>
      <c r="D878" s="145" t="s">
        <v>363</v>
      </c>
      <c r="E878" s="144" t="s">
        <v>1938</v>
      </c>
      <c r="F878" s="144">
        <v>0</v>
      </c>
      <c r="G878" s="144">
        <v>1</v>
      </c>
    </row>
    <row r="879" spans="1:7" ht="14.6">
      <c r="A879" s="145" t="s">
        <v>1939</v>
      </c>
      <c r="B879" s="145" t="s">
        <v>739</v>
      </c>
      <c r="C879" s="145" t="s">
        <v>337</v>
      </c>
      <c r="D879" s="145" t="s">
        <v>343</v>
      </c>
      <c r="E879" s="144" t="s">
        <v>1940</v>
      </c>
      <c r="F879" s="144">
        <v>0</v>
      </c>
      <c r="G879" s="144">
        <v>1</v>
      </c>
    </row>
    <row r="880" spans="1:7" ht="14.6">
      <c r="A880" s="145" t="s">
        <v>1941</v>
      </c>
      <c r="B880" s="145" t="s">
        <v>739</v>
      </c>
      <c r="C880" s="145" t="s">
        <v>337</v>
      </c>
      <c r="D880" s="145" t="s">
        <v>343</v>
      </c>
      <c r="E880" s="144" t="s">
        <v>1942</v>
      </c>
      <c r="F880" s="144">
        <v>0</v>
      </c>
      <c r="G880" s="144">
        <v>1</v>
      </c>
    </row>
    <row r="881" spans="1:7" ht="14.6">
      <c r="A881" s="145" t="s">
        <v>1943</v>
      </c>
      <c r="B881" s="145" t="s">
        <v>747</v>
      </c>
      <c r="C881" s="145" t="s">
        <v>337</v>
      </c>
      <c r="D881" s="145" t="s">
        <v>356</v>
      </c>
      <c r="E881" s="144" t="s">
        <v>1944</v>
      </c>
      <c r="F881" s="144">
        <v>0</v>
      </c>
      <c r="G881" s="144">
        <v>1</v>
      </c>
    </row>
    <row r="882" spans="1:7" ht="14.6">
      <c r="A882" s="145" t="s">
        <v>1945</v>
      </c>
      <c r="B882" s="145" t="s">
        <v>739</v>
      </c>
      <c r="C882" s="145" t="s">
        <v>337</v>
      </c>
      <c r="D882" s="145" t="s">
        <v>343</v>
      </c>
      <c r="E882" s="144" t="s">
        <v>1946</v>
      </c>
      <c r="F882" s="144">
        <v>0</v>
      </c>
      <c r="G882" s="144">
        <v>1</v>
      </c>
    </row>
    <row r="883" spans="1:7" ht="14.6">
      <c r="A883" s="145" t="s">
        <v>1947</v>
      </c>
      <c r="B883" s="145" t="s">
        <v>747</v>
      </c>
      <c r="C883" s="145" t="s">
        <v>337</v>
      </c>
      <c r="D883" s="145" t="s">
        <v>356</v>
      </c>
      <c r="E883" s="144" t="s">
        <v>1948</v>
      </c>
      <c r="F883" s="144">
        <v>0</v>
      </c>
      <c r="G883" s="144">
        <v>1</v>
      </c>
    </row>
    <row r="884" spans="1:7" ht="14.6">
      <c r="A884" s="145" t="s">
        <v>1949</v>
      </c>
      <c r="B884" s="145" t="s">
        <v>609</v>
      </c>
      <c r="C884" s="145" t="s">
        <v>362</v>
      </c>
      <c r="D884" s="145" t="s">
        <v>363</v>
      </c>
      <c r="E884" s="144" t="s">
        <v>1950</v>
      </c>
      <c r="F884" s="144">
        <v>0</v>
      </c>
      <c r="G884" s="144">
        <v>1</v>
      </c>
    </row>
    <row r="885" spans="1:7" ht="14.6">
      <c r="A885" s="145" t="s">
        <v>1951</v>
      </c>
      <c r="B885" s="145" t="s">
        <v>609</v>
      </c>
      <c r="C885" s="145" t="s">
        <v>362</v>
      </c>
      <c r="D885" s="145" t="s">
        <v>363</v>
      </c>
      <c r="E885" s="144" t="s">
        <v>1952</v>
      </c>
      <c r="F885" s="144" t="s">
        <v>1953</v>
      </c>
      <c r="G885" s="144">
        <v>1</v>
      </c>
    </row>
    <row r="886" spans="1:7" ht="14.6">
      <c r="A886" s="145" t="s">
        <v>1954</v>
      </c>
      <c r="B886" s="145" t="s">
        <v>609</v>
      </c>
      <c r="C886" s="145" t="s">
        <v>362</v>
      </c>
      <c r="D886" s="145" t="s">
        <v>363</v>
      </c>
      <c r="E886" s="144" t="s">
        <v>1955</v>
      </c>
      <c r="F886" s="144">
        <v>0</v>
      </c>
      <c r="G886" s="144">
        <v>1</v>
      </c>
    </row>
    <row r="887" spans="1:7" ht="14.6">
      <c r="A887" s="145" t="s">
        <v>1956</v>
      </c>
      <c r="B887" s="145" t="s">
        <v>609</v>
      </c>
      <c r="C887" s="145" t="s">
        <v>362</v>
      </c>
      <c r="D887" s="145" t="s">
        <v>363</v>
      </c>
      <c r="E887" s="144" t="s">
        <v>1957</v>
      </c>
      <c r="F887" s="144" t="s">
        <v>1958</v>
      </c>
      <c r="G887" s="144">
        <v>1</v>
      </c>
    </row>
    <row r="888" spans="1:7" ht="14.6">
      <c r="A888" s="145" t="s">
        <v>1959</v>
      </c>
      <c r="B888" s="145" t="s">
        <v>747</v>
      </c>
      <c r="C888" s="145" t="s">
        <v>337</v>
      </c>
      <c r="D888" s="145" t="s">
        <v>356</v>
      </c>
      <c r="E888" s="144" t="s">
        <v>1960</v>
      </c>
      <c r="F888" s="144">
        <v>0</v>
      </c>
      <c r="G888" s="144">
        <v>1</v>
      </c>
    </row>
    <row r="889" spans="1:7" ht="14.6">
      <c r="A889" s="145" t="s">
        <v>1961</v>
      </c>
      <c r="B889" s="145" t="s">
        <v>747</v>
      </c>
      <c r="C889" s="145" t="s">
        <v>337</v>
      </c>
      <c r="D889" s="145" t="s">
        <v>356</v>
      </c>
      <c r="E889" s="144" t="s">
        <v>1962</v>
      </c>
      <c r="F889" s="144">
        <v>0</v>
      </c>
      <c r="G889" s="144">
        <v>1</v>
      </c>
    </row>
    <row r="890" spans="1:7" ht="14.6">
      <c r="A890" s="145" t="s">
        <v>1963</v>
      </c>
      <c r="B890" s="145" t="s">
        <v>747</v>
      </c>
      <c r="C890" s="145" t="s">
        <v>337</v>
      </c>
      <c r="D890" s="145" t="s">
        <v>356</v>
      </c>
      <c r="E890" s="144" t="s">
        <v>1964</v>
      </c>
      <c r="F890" s="144">
        <v>0</v>
      </c>
      <c r="G890" s="144">
        <v>1</v>
      </c>
    </row>
    <row r="891" spans="1:7" ht="14.6">
      <c r="A891" s="145" t="s">
        <v>1965</v>
      </c>
      <c r="B891" s="145" t="s">
        <v>747</v>
      </c>
      <c r="C891" s="145" t="s">
        <v>337</v>
      </c>
      <c r="D891" s="145" t="s">
        <v>356</v>
      </c>
      <c r="E891" s="144" t="s">
        <v>1966</v>
      </c>
      <c r="F891" s="144">
        <v>0</v>
      </c>
      <c r="G891" s="144">
        <v>1</v>
      </c>
    </row>
    <row r="892" spans="1:7" ht="14.6">
      <c r="A892" s="145" t="s">
        <v>1967</v>
      </c>
      <c r="B892" s="145" t="s">
        <v>747</v>
      </c>
      <c r="C892" s="145" t="s">
        <v>337</v>
      </c>
      <c r="D892" s="145" t="s">
        <v>356</v>
      </c>
      <c r="E892" s="144" t="s">
        <v>1968</v>
      </c>
      <c r="F892" s="144">
        <v>0</v>
      </c>
      <c r="G892" s="144">
        <v>1</v>
      </c>
    </row>
    <row r="893" spans="1:7" ht="14.6">
      <c r="A893" s="145" t="s">
        <v>1969</v>
      </c>
      <c r="B893" s="145" t="s">
        <v>747</v>
      </c>
      <c r="C893" s="145" t="s">
        <v>337</v>
      </c>
      <c r="D893" s="145" t="s">
        <v>356</v>
      </c>
      <c r="E893" s="144" t="s">
        <v>1970</v>
      </c>
      <c r="F893" s="144">
        <v>0</v>
      </c>
      <c r="G893" s="144">
        <v>1</v>
      </c>
    </row>
    <row r="894" spans="1:7" ht="14.6">
      <c r="A894" s="145" t="s">
        <v>1971</v>
      </c>
      <c r="B894" s="145" t="s">
        <v>747</v>
      </c>
      <c r="C894" s="145" t="s">
        <v>337</v>
      </c>
      <c r="D894" s="145" t="s">
        <v>356</v>
      </c>
      <c r="E894" s="144" t="s">
        <v>1972</v>
      </c>
      <c r="F894" s="144">
        <v>0</v>
      </c>
      <c r="G894" s="144">
        <v>1</v>
      </c>
    </row>
    <row r="895" spans="1:7" ht="14.6">
      <c r="A895" s="145" t="s">
        <v>1973</v>
      </c>
      <c r="B895" s="145" t="s">
        <v>747</v>
      </c>
      <c r="C895" s="145" t="s">
        <v>337</v>
      </c>
      <c r="D895" s="145" t="s">
        <v>356</v>
      </c>
      <c r="E895" s="144" t="s">
        <v>1974</v>
      </c>
      <c r="F895" s="144" t="s">
        <v>1975</v>
      </c>
      <c r="G895" s="144">
        <v>1</v>
      </c>
    </row>
    <row r="896" spans="1:7" ht="14.6">
      <c r="A896" s="145" t="s">
        <v>1976</v>
      </c>
      <c r="B896" s="145" t="s">
        <v>747</v>
      </c>
      <c r="C896" s="145" t="s">
        <v>337</v>
      </c>
      <c r="D896" s="145" t="s">
        <v>356</v>
      </c>
      <c r="E896" s="144" t="s">
        <v>1977</v>
      </c>
      <c r="F896" s="144">
        <v>0</v>
      </c>
      <c r="G896" s="144">
        <v>1</v>
      </c>
    </row>
    <row r="897" spans="1:7" ht="14.6">
      <c r="A897" s="145" t="s">
        <v>1978</v>
      </c>
      <c r="B897" s="145" t="s">
        <v>747</v>
      </c>
      <c r="C897" s="145" t="s">
        <v>337</v>
      </c>
      <c r="D897" s="145" t="s">
        <v>356</v>
      </c>
      <c r="E897" s="144" t="s">
        <v>1979</v>
      </c>
      <c r="F897" s="144" t="s">
        <v>1322</v>
      </c>
      <c r="G897" s="144">
        <v>1</v>
      </c>
    </row>
    <row r="898" spans="1:7" ht="14.6">
      <c r="A898" s="145" t="s">
        <v>1980</v>
      </c>
      <c r="B898" s="145" t="s">
        <v>785</v>
      </c>
      <c r="C898" s="145" t="s">
        <v>362</v>
      </c>
      <c r="D898" s="145" t="s">
        <v>786</v>
      </c>
      <c r="E898" s="144" t="s">
        <v>1981</v>
      </c>
      <c r="F898" s="144">
        <v>0</v>
      </c>
      <c r="G898" s="144">
        <v>1</v>
      </c>
    </row>
    <row r="899" spans="1:7" ht="14.6">
      <c r="A899" s="145" t="s">
        <v>1982</v>
      </c>
      <c r="B899" s="145" t="s">
        <v>785</v>
      </c>
      <c r="C899" s="145" t="s">
        <v>362</v>
      </c>
      <c r="D899" s="145" t="s">
        <v>786</v>
      </c>
      <c r="E899" s="144" t="s">
        <v>1404</v>
      </c>
      <c r="F899" s="144" t="s">
        <v>1405</v>
      </c>
      <c r="G899" s="144">
        <v>1</v>
      </c>
    </row>
    <row r="900" spans="1:7" ht="14.6">
      <c r="A900" s="145" t="s">
        <v>1983</v>
      </c>
      <c r="B900" s="145" t="s">
        <v>785</v>
      </c>
      <c r="C900" s="145" t="s">
        <v>362</v>
      </c>
      <c r="D900" s="145" t="s">
        <v>786</v>
      </c>
      <c r="E900" s="144" t="s">
        <v>1984</v>
      </c>
      <c r="F900" s="144">
        <v>0</v>
      </c>
      <c r="G900" s="144">
        <v>1</v>
      </c>
    </row>
    <row r="901" spans="1:7" ht="14.6">
      <c r="A901" s="145" t="s">
        <v>1985</v>
      </c>
      <c r="B901" s="145" t="s">
        <v>785</v>
      </c>
      <c r="C901" s="145" t="s">
        <v>362</v>
      </c>
      <c r="D901" s="145" t="s">
        <v>786</v>
      </c>
      <c r="E901" s="144" t="s">
        <v>1938</v>
      </c>
      <c r="F901" s="144">
        <v>0</v>
      </c>
      <c r="G901" s="144">
        <v>1</v>
      </c>
    </row>
    <row r="902" spans="1:7" ht="14.6">
      <c r="A902" s="145" t="s">
        <v>1986</v>
      </c>
      <c r="B902" s="145" t="s">
        <v>785</v>
      </c>
      <c r="C902" s="145" t="s">
        <v>362</v>
      </c>
      <c r="D902" s="145" t="s">
        <v>786</v>
      </c>
      <c r="E902" s="144" t="s">
        <v>1439</v>
      </c>
      <c r="F902" s="144" t="s">
        <v>1440</v>
      </c>
      <c r="G902" s="144">
        <v>1</v>
      </c>
    </row>
    <row r="903" spans="1:7" ht="14.6">
      <c r="A903" s="145" t="s">
        <v>1987</v>
      </c>
      <c r="B903" s="145" t="s">
        <v>785</v>
      </c>
      <c r="C903" s="145" t="s">
        <v>362</v>
      </c>
      <c r="D903" s="145" t="s">
        <v>786</v>
      </c>
      <c r="E903" s="144" t="s">
        <v>1247</v>
      </c>
      <c r="F903" s="144">
        <v>0</v>
      </c>
      <c r="G903" s="144">
        <v>1</v>
      </c>
    </row>
    <row r="904" spans="1:7" ht="14.6">
      <c r="A904" s="145" t="s">
        <v>1988</v>
      </c>
      <c r="B904" s="145" t="s">
        <v>785</v>
      </c>
      <c r="C904" s="145" t="s">
        <v>362</v>
      </c>
      <c r="D904" s="145" t="s">
        <v>786</v>
      </c>
      <c r="E904" s="144" t="s">
        <v>1608</v>
      </c>
      <c r="F904" s="144">
        <v>0</v>
      </c>
      <c r="G904" s="144">
        <v>1</v>
      </c>
    </row>
    <row r="905" spans="1:7" ht="14.6">
      <c r="A905" s="145" t="s">
        <v>1989</v>
      </c>
      <c r="B905" s="145" t="s">
        <v>785</v>
      </c>
      <c r="C905" s="145" t="s">
        <v>362</v>
      </c>
      <c r="D905" s="145" t="s">
        <v>786</v>
      </c>
      <c r="E905" s="144" t="s">
        <v>1990</v>
      </c>
      <c r="F905" s="144" t="s">
        <v>1819</v>
      </c>
      <c r="G905" s="144">
        <v>1</v>
      </c>
    </row>
    <row r="906" spans="1:7" ht="14.6">
      <c r="A906" s="145" t="s">
        <v>1991</v>
      </c>
      <c r="B906" s="145" t="s">
        <v>785</v>
      </c>
      <c r="C906" s="145" t="s">
        <v>362</v>
      </c>
      <c r="D906" s="145" t="s">
        <v>786</v>
      </c>
      <c r="E906" s="144" t="s">
        <v>1992</v>
      </c>
      <c r="F906" s="144">
        <v>0</v>
      </c>
      <c r="G906" s="144">
        <v>1</v>
      </c>
    </row>
    <row r="907" spans="1:7" ht="14.6">
      <c r="A907" s="145" t="s">
        <v>1993</v>
      </c>
      <c r="B907" s="145" t="s">
        <v>785</v>
      </c>
      <c r="C907" s="145" t="s">
        <v>362</v>
      </c>
      <c r="D907" s="145" t="s">
        <v>786</v>
      </c>
      <c r="E907" s="144" t="s">
        <v>1610</v>
      </c>
      <c r="F907" s="144" t="s">
        <v>1611</v>
      </c>
      <c r="G907" s="144">
        <v>1</v>
      </c>
    </row>
    <row r="908" spans="1:7" ht="14.6">
      <c r="A908" s="145" t="s">
        <v>1994</v>
      </c>
      <c r="B908" s="145" t="s">
        <v>785</v>
      </c>
      <c r="C908" s="145" t="s">
        <v>362</v>
      </c>
      <c r="D908" s="145" t="s">
        <v>786</v>
      </c>
      <c r="E908" s="144" t="s">
        <v>716</v>
      </c>
      <c r="F908" s="144">
        <v>0</v>
      </c>
      <c r="G908" s="144">
        <v>1</v>
      </c>
    </row>
    <row r="909" spans="1:7" ht="14.6">
      <c r="A909" s="145" t="s">
        <v>1995</v>
      </c>
      <c r="B909" s="145" t="s">
        <v>785</v>
      </c>
      <c r="C909" s="145" t="s">
        <v>362</v>
      </c>
      <c r="D909" s="145" t="s">
        <v>786</v>
      </c>
      <c r="E909" s="144" t="s">
        <v>731</v>
      </c>
      <c r="F909" s="144">
        <v>0</v>
      </c>
      <c r="G909" s="144">
        <v>1</v>
      </c>
    </row>
    <row r="910" spans="1:7" ht="14.6">
      <c r="A910" s="145" t="s">
        <v>1996</v>
      </c>
      <c r="B910" s="145" t="s">
        <v>785</v>
      </c>
      <c r="C910" s="145" t="s">
        <v>362</v>
      </c>
      <c r="D910" s="145" t="s">
        <v>786</v>
      </c>
      <c r="E910" s="144" t="s">
        <v>1933</v>
      </c>
      <c r="F910" s="144">
        <v>0</v>
      </c>
      <c r="G910" s="144">
        <v>1</v>
      </c>
    </row>
    <row r="911" spans="1:7" ht="14.6">
      <c r="A911" s="145" t="s">
        <v>1997</v>
      </c>
      <c r="B911" s="145" t="s">
        <v>785</v>
      </c>
      <c r="C911" s="145" t="s">
        <v>362</v>
      </c>
      <c r="D911" s="145" t="s">
        <v>786</v>
      </c>
      <c r="E911" s="144" t="s">
        <v>1442</v>
      </c>
      <c r="F911" s="144">
        <v>0</v>
      </c>
      <c r="G911" s="144">
        <v>1</v>
      </c>
    </row>
    <row r="912" spans="1:7" ht="14.6">
      <c r="A912" s="145" t="s">
        <v>1998</v>
      </c>
      <c r="B912" s="145" t="s">
        <v>785</v>
      </c>
      <c r="C912" s="145" t="s">
        <v>362</v>
      </c>
      <c r="D912" s="145" t="s">
        <v>786</v>
      </c>
      <c r="E912" s="144" t="s">
        <v>1999</v>
      </c>
      <c r="F912" s="144">
        <v>0</v>
      </c>
      <c r="G912" s="144">
        <v>1</v>
      </c>
    </row>
    <row r="913" spans="1:7" ht="14.6">
      <c r="A913" s="145" t="s">
        <v>2000</v>
      </c>
      <c r="B913" s="145" t="s">
        <v>785</v>
      </c>
      <c r="C913" s="145" t="s">
        <v>362</v>
      </c>
      <c r="D913" s="145" t="s">
        <v>786</v>
      </c>
      <c r="E913" s="144" t="s">
        <v>1616</v>
      </c>
      <c r="F913" s="144">
        <v>0</v>
      </c>
      <c r="G913" s="144">
        <v>1</v>
      </c>
    </row>
    <row r="914" spans="1:7" ht="14.6">
      <c r="A914" s="145" t="s">
        <v>2001</v>
      </c>
      <c r="B914" s="145" t="s">
        <v>785</v>
      </c>
      <c r="C914" s="145" t="s">
        <v>362</v>
      </c>
      <c r="D914" s="145" t="s">
        <v>786</v>
      </c>
      <c r="E914" s="144" t="s">
        <v>1351</v>
      </c>
      <c r="F914" s="144">
        <v>0</v>
      </c>
      <c r="G914" s="144">
        <v>1</v>
      </c>
    </row>
    <row r="915" spans="1:7" ht="14.6">
      <c r="A915" s="145" t="s">
        <v>2002</v>
      </c>
      <c r="B915" s="145" t="s">
        <v>785</v>
      </c>
      <c r="C915" s="145" t="s">
        <v>362</v>
      </c>
      <c r="D915" s="145" t="s">
        <v>786</v>
      </c>
      <c r="E915" s="144" t="s">
        <v>2003</v>
      </c>
      <c r="F915" s="144" t="s">
        <v>2004</v>
      </c>
      <c r="G915" s="144">
        <v>1</v>
      </c>
    </row>
    <row r="916" spans="1:7" ht="14.6">
      <c r="A916" s="145" t="s">
        <v>2005</v>
      </c>
      <c r="B916" s="145" t="s">
        <v>785</v>
      </c>
      <c r="C916" s="145" t="s">
        <v>362</v>
      </c>
      <c r="D916" s="145" t="s">
        <v>786</v>
      </c>
      <c r="E916" s="144" t="s">
        <v>1252</v>
      </c>
      <c r="F916" s="144">
        <v>0</v>
      </c>
      <c r="G916" s="144">
        <v>1</v>
      </c>
    </row>
    <row r="917" spans="1:7" ht="14.6">
      <c r="A917" s="145" t="s">
        <v>2006</v>
      </c>
      <c r="B917" s="145" t="s">
        <v>785</v>
      </c>
      <c r="C917" s="145" t="s">
        <v>362</v>
      </c>
      <c r="D917" s="145" t="s">
        <v>786</v>
      </c>
      <c r="E917" s="144" t="s">
        <v>1618</v>
      </c>
      <c r="F917" s="144">
        <v>0</v>
      </c>
      <c r="G917" s="144">
        <v>1</v>
      </c>
    </row>
    <row r="918" spans="1:7" ht="14.6">
      <c r="A918" s="145" t="s">
        <v>2007</v>
      </c>
      <c r="B918" s="145" t="s">
        <v>785</v>
      </c>
      <c r="C918" s="145" t="s">
        <v>362</v>
      </c>
      <c r="D918" s="145" t="s">
        <v>786</v>
      </c>
      <c r="E918" s="144" t="s">
        <v>2008</v>
      </c>
      <c r="F918" s="144">
        <v>0</v>
      </c>
      <c r="G918" s="144">
        <v>1</v>
      </c>
    </row>
    <row r="919" spans="1:7" ht="14.6">
      <c r="A919" s="145" t="s">
        <v>2009</v>
      </c>
      <c r="B919" s="145" t="s">
        <v>785</v>
      </c>
      <c r="C919" s="145" t="s">
        <v>362</v>
      </c>
      <c r="D919" s="145" t="s">
        <v>786</v>
      </c>
      <c r="E919" s="144" t="s">
        <v>1620</v>
      </c>
      <c r="F919" s="144">
        <v>0</v>
      </c>
      <c r="G919" s="144">
        <v>1</v>
      </c>
    </row>
    <row r="920" spans="1:7" ht="14.6">
      <c r="A920" s="145" t="s">
        <v>2010</v>
      </c>
      <c r="B920" s="145" t="s">
        <v>785</v>
      </c>
      <c r="C920" s="145" t="s">
        <v>362</v>
      </c>
      <c r="D920" s="145" t="s">
        <v>786</v>
      </c>
      <c r="E920" s="144" t="s">
        <v>2011</v>
      </c>
      <c r="F920" s="144">
        <v>0</v>
      </c>
      <c r="G920" s="144">
        <v>1</v>
      </c>
    </row>
    <row r="921" spans="1:7" ht="14.6">
      <c r="A921" s="145" t="s">
        <v>2012</v>
      </c>
      <c r="B921" s="145" t="s">
        <v>785</v>
      </c>
      <c r="C921" s="145" t="s">
        <v>362</v>
      </c>
      <c r="D921" s="145" t="s">
        <v>786</v>
      </c>
      <c r="E921" s="144" t="s">
        <v>2013</v>
      </c>
      <c r="F921" s="144" t="s">
        <v>2014</v>
      </c>
      <c r="G921" s="144">
        <v>1</v>
      </c>
    </row>
    <row r="922" spans="1:7" ht="14.6">
      <c r="A922" s="145" t="s">
        <v>2015</v>
      </c>
      <c r="B922" s="145" t="s">
        <v>785</v>
      </c>
      <c r="C922" s="145" t="s">
        <v>362</v>
      </c>
      <c r="D922" s="145" t="s">
        <v>786</v>
      </c>
      <c r="E922" s="144" t="s">
        <v>2016</v>
      </c>
      <c r="F922" s="144">
        <v>0</v>
      </c>
      <c r="G922" s="144">
        <v>1</v>
      </c>
    </row>
    <row r="923" spans="1:7" ht="14.6">
      <c r="A923" s="145" t="s">
        <v>2017</v>
      </c>
      <c r="B923" s="145" t="s">
        <v>785</v>
      </c>
      <c r="C923" s="145" t="s">
        <v>362</v>
      </c>
      <c r="D923" s="145" t="s">
        <v>786</v>
      </c>
      <c r="E923" s="144" t="s">
        <v>2018</v>
      </c>
      <c r="F923" s="144">
        <v>0</v>
      </c>
      <c r="G923" s="144">
        <v>1</v>
      </c>
    </row>
    <row r="924" spans="1:7" ht="14.6">
      <c r="A924" s="145" t="s">
        <v>2019</v>
      </c>
      <c r="B924" s="145" t="s">
        <v>785</v>
      </c>
      <c r="C924" s="145" t="s">
        <v>362</v>
      </c>
      <c r="D924" s="145" t="s">
        <v>786</v>
      </c>
      <c r="E924" s="144" t="s">
        <v>586</v>
      </c>
      <c r="F924" s="144" t="s">
        <v>587</v>
      </c>
      <c r="G924" s="144">
        <v>1</v>
      </c>
    </row>
    <row r="925" spans="1:7" ht="14.6">
      <c r="A925" s="145" t="s">
        <v>2020</v>
      </c>
      <c r="B925" s="145" t="s">
        <v>785</v>
      </c>
      <c r="C925" s="145" t="s">
        <v>362</v>
      </c>
      <c r="D925" s="145" t="s">
        <v>786</v>
      </c>
      <c r="E925" s="144" t="s">
        <v>2021</v>
      </c>
      <c r="F925" s="144">
        <v>0</v>
      </c>
      <c r="G925" s="144">
        <v>1</v>
      </c>
    </row>
    <row r="926" spans="1:7" ht="14.6">
      <c r="A926" s="145" t="s">
        <v>2022</v>
      </c>
      <c r="B926" s="145" t="s">
        <v>785</v>
      </c>
      <c r="C926" s="145" t="s">
        <v>362</v>
      </c>
      <c r="D926" s="145" t="s">
        <v>786</v>
      </c>
      <c r="E926" s="144" t="s">
        <v>1445</v>
      </c>
      <c r="F926" s="144">
        <v>0</v>
      </c>
      <c r="G926" s="144">
        <v>1</v>
      </c>
    </row>
    <row r="927" spans="1:7" ht="14.6">
      <c r="A927" s="145" t="s">
        <v>2023</v>
      </c>
      <c r="B927" s="145" t="s">
        <v>785</v>
      </c>
      <c r="C927" s="145" t="s">
        <v>362</v>
      </c>
      <c r="D927" s="145" t="s">
        <v>786</v>
      </c>
      <c r="E927" s="144" t="s">
        <v>1433</v>
      </c>
      <c r="F927" s="144">
        <v>0</v>
      </c>
      <c r="G927" s="144">
        <v>1</v>
      </c>
    </row>
    <row r="928" spans="1:7" ht="14.6">
      <c r="A928" s="145" t="s">
        <v>2024</v>
      </c>
      <c r="B928" s="145" t="s">
        <v>785</v>
      </c>
      <c r="C928" s="145" t="s">
        <v>362</v>
      </c>
      <c r="D928" s="145" t="s">
        <v>786</v>
      </c>
      <c r="E928" s="144" t="s">
        <v>2025</v>
      </c>
      <c r="F928" s="144">
        <v>0</v>
      </c>
      <c r="G928" s="144">
        <v>1</v>
      </c>
    </row>
    <row r="929" spans="1:7" ht="14.6">
      <c r="A929" s="145" t="s">
        <v>2026</v>
      </c>
      <c r="B929" s="145" t="s">
        <v>785</v>
      </c>
      <c r="C929" s="145" t="s">
        <v>362</v>
      </c>
      <c r="D929" s="145" t="s">
        <v>786</v>
      </c>
      <c r="E929" s="144" t="s">
        <v>2027</v>
      </c>
      <c r="F929" s="144">
        <v>0</v>
      </c>
      <c r="G929" s="144">
        <v>1</v>
      </c>
    </row>
    <row r="930" spans="1:7" ht="14.6">
      <c r="A930" s="145" t="s">
        <v>2028</v>
      </c>
      <c r="B930" s="145" t="s">
        <v>785</v>
      </c>
      <c r="C930" s="145" t="s">
        <v>362</v>
      </c>
      <c r="D930" s="145" t="s">
        <v>786</v>
      </c>
      <c r="E930" s="144" t="s">
        <v>679</v>
      </c>
      <c r="F930" s="144">
        <v>0</v>
      </c>
      <c r="G930" s="144">
        <v>1</v>
      </c>
    </row>
    <row r="931" spans="1:7" ht="14.6">
      <c r="A931" s="145" t="s">
        <v>2029</v>
      </c>
      <c r="B931" s="145" t="s">
        <v>785</v>
      </c>
      <c r="C931" s="145" t="s">
        <v>362</v>
      </c>
      <c r="D931" s="145" t="s">
        <v>786</v>
      </c>
      <c r="E931" s="144" t="s">
        <v>1377</v>
      </c>
      <c r="F931" s="144">
        <v>0</v>
      </c>
      <c r="G931" s="144">
        <v>1</v>
      </c>
    </row>
    <row r="932" spans="1:7" ht="14.6">
      <c r="A932" s="145" t="s">
        <v>2030</v>
      </c>
      <c r="B932" s="145" t="s">
        <v>785</v>
      </c>
      <c r="C932" s="145" t="s">
        <v>362</v>
      </c>
      <c r="D932" s="145" t="s">
        <v>786</v>
      </c>
      <c r="E932" s="144" t="s">
        <v>1255</v>
      </c>
      <c r="F932" s="144">
        <v>0</v>
      </c>
      <c r="G932" s="144">
        <v>1</v>
      </c>
    </row>
    <row r="933" spans="1:7" ht="14.6">
      <c r="A933" s="145" t="s">
        <v>2031</v>
      </c>
      <c r="B933" s="145" t="s">
        <v>785</v>
      </c>
      <c r="C933" s="145" t="s">
        <v>362</v>
      </c>
      <c r="D933" s="145" t="s">
        <v>786</v>
      </c>
      <c r="E933" s="144" t="s">
        <v>1950</v>
      </c>
      <c r="F933" s="144">
        <v>0</v>
      </c>
      <c r="G933" s="144">
        <v>1</v>
      </c>
    </row>
    <row r="934" spans="1:7" ht="14.6">
      <c r="A934" s="145" t="s">
        <v>2032</v>
      </c>
      <c r="B934" s="145" t="s">
        <v>785</v>
      </c>
      <c r="C934" s="145" t="s">
        <v>362</v>
      </c>
      <c r="D934" s="145" t="s">
        <v>786</v>
      </c>
      <c r="E934" s="144" t="s">
        <v>2033</v>
      </c>
      <c r="F934" s="144">
        <v>0</v>
      </c>
      <c r="G934" s="144">
        <v>1</v>
      </c>
    </row>
    <row r="935" spans="1:7" ht="14.6">
      <c r="A935" s="145" t="s">
        <v>2034</v>
      </c>
      <c r="B935" s="145" t="s">
        <v>785</v>
      </c>
      <c r="C935" s="145" t="s">
        <v>362</v>
      </c>
      <c r="D935" s="145" t="s">
        <v>786</v>
      </c>
      <c r="E935" s="144" t="s">
        <v>1519</v>
      </c>
      <c r="F935" s="144">
        <v>0</v>
      </c>
      <c r="G935" s="144">
        <v>1</v>
      </c>
    </row>
    <row r="936" spans="1:7" ht="14.6">
      <c r="A936" s="145" t="s">
        <v>2035</v>
      </c>
      <c r="B936" s="145" t="s">
        <v>785</v>
      </c>
      <c r="C936" s="145" t="s">
        <v>362</v>
      </c>
      <c r="D936" s="145" t="s">
        <v>786</v>
      </c>
      <c r="E936" s="144" t="s">
        <v>1795</v>
      </c>
      <c r="F936" s="144" t="s">
        <v>1796</v>
      </c>
      <c r="G936" s="144">
        <v>1</v>
      </c>
    </row>
    <row r="937" spans="1:7" ht="14.6">
      <c r="A937" s="145" t="s">
        <v>2036</v>
      </c>
      <c r="B937" s="145" t="s">
        <v>785</v>
      </c>
      <c r="C937" s="145" t="s">
        <v>362</v>
      </c>
      <c r="D937" s="145" t="s">
        <v>786</v>
      </c>
      <c r="E937" s="144" t="s">
        <v>2037</v>
      </c>
      <c r="F937" s="144">
        <v>0</v>
      </c>
      <c r="G937" s="144">
        <v>1</v>
      </c>
    </row>
    <row r="938" spans="1:7" ht="14.6">
      <c r="A938" s="145" t="s">
        <v>2038</v>
      </c>
      <c r="B938" s="145" t="s">
        <v>785</v>
      </c>
      <c r="C938" s="145" t="s">
        <v>362</v>
      </c>
      <c r="D938" s="145" t="s">
        <v>786</v>
      </c>
      <c r="E938" s="144" t="s">
        <v>2039</v>
      </c>
      <c r="F938" s="144">
        <v>0</v>
      </c>
      <c r="G938" s="144">
        <v>1</v>
      </c>
    </row>
    <row r="939" spans="1:7" ht="14.6">
      <c r="A939" s="145" t="s">
        <v>2040</v>
      </c>
      <c r="B939" s="145" t="s">
        <v>785</v>
      </c>
      <c r="C939" s="145" t="s">
        <v>362</v>
      </c>
      <c r="D939" s="145" t="s">
        <v>786</v>
      </c>
      <c r="E939" s="144" t="s">
        <v>2041</v>
      </c>
      <c r="F939" s="144">
        <v>0</v>
      </c>
      <c r="G939" s="144">
        <v>1</v>
      </c>
    </row>
    <row r="940" spans="1:7" ht="14.6">
      <c r="A940" s="145" t="s">
        <v>2042</v>
      </c>
      <c r="B940" s="145" t="s">
        <v>785</v>
      </c>
      <c r="C940" s="145" t="s">
        <v>362</v>
      </c>
      <c r="D940" s="145" t="s">
        <v>786</v>
      </c>
      <c r="E940" s="144" t="s">
        <v>1624</v>
      </c>
      <c r="F940" s="144">
        <v>0</v>
      </c>
      <c r="G940" s="144">
        <v>1</v>
      </c>
    </row>
    <row r="941" spans="1:7" ht="14.6">
      <c r="A941" s="145" t="s">
        <v>2043</v>
      </c>
      <c r="B941" s="145" t="s">
        <v>785</v>
      </c>
      <c r="C941" s="145" t="s">
        <v>362</v>
      </c>
      <c r="D941" s="145" t="s">
        <v>786</v>
      </c>
      <c r="E941" s="144" t="s">
        <v>1952</v>
      </c>
      <c r="F941" s="144" t="s">
        <v>1953</v>
      </c>
      <c r="G941" s="144">
        <v>1</v>
      </c>
    </row>
    <row r="942" spans="1:7" ht="14.6">
      <c r="A942" s="145" t="s">
        <v>2044</v>
      </c>
      <c r="B942" s="145" t="s">
        <v>785</v>
      </c>
      <c r="C942" s="145" t="s">
        <v>362</v>
      </c>
      <c r="D942" s="145" t="s">
        <v>786</v>
      </c>
      <c r="E942" s="144" t="s">
        <v>1955</v>
      </c>
      <c r="F942" s="144">
        <v>0</v>
      </c>
      <c r="G942" s="144">
        <v>1</v>
      </c>
    </row>
    <row r="943" spans="1:7" ht="14.6">
      <c r="A943" s="145" t="s">
        <v>2045</v>
      </c>
      <c r="B943" s="145" t="s">
        <v>785</v>
      </c>
      <c r="C943" s="145" t="s">
        <v>362</v>
      </c>
      <c r="D943" s="145" t="s">
        <v>786</v>
      </c>
      <c r="E943" s="144" t="s">
        <v>2046</v>
      </c>
      <c r="F943" s="144">
        <v>0</v>
      </c>
      <c r="G943" s="144">
        <v>1</v>
      </c>
    </row>
    <row r="944" spans="1:7" ht="14.6">
      <c r="A944" s="145" t="s">
        <v>2047</v>
      </c>
      <c r="B944" s="145" t="s">
        <v>785</v>
      </c>
      <c r="C944" s="145" t="s">
        <v>362</v>
      </c>
      <c r="D944" s="145" t="s">
        <v>786</v>
      </c>
      <c r="E944" s="144" t="s">
        <v>1283</v>
      </c>
      <c r="F944" s="144" t="s">
        <v>1284</v>
      </c>
      <c r="G944" s="144">
        <v>1</v>
      </c>
    </row>
    <row r="945" spans="1:7" ht="14.6">
      <c r="A945" s="145" t="s">
        <v>2048</v>
      </c>
      <c r="B945" s="145" t="s">
        <v>785</v>
      </c>
      <c r="C945" s="145" t="s">
        <v>362</v>
      </c>
      <c r="D945" s="145" t="s">
        <v>786</v>
      </c>
      <c r="E945" s="144" t="s">
        <v>718</v>
      </c>
      <c r="F945" s="144">
        <v>0</v>
      </c>
      <c r="G945" s="144">
        <v>1</v>
      </c>
    </row>
    <row r="946" spans="1:7" ht="14.6">
      <c r="A946" s="145" t="s">
        <v>2049</v>
      </c>
      <c r="B946" s="145" t="s">
        <v>785</v>
      </c>
      <c r="C946" s="145" t="s">
        <v>362</v>
      </c>
      <c r="D946" s="145" t="s">
        <v>786</v>
      </c>
      <c r="E946" s="144" t="s">
        <v>2050</v>
      </c>
      <c r="F946" s="144" t="s">
        <v>2051</v>
      </c>
      <c r="G946" s="144">
        <v>1</v>
      </c>
    </row>
    <row r="947" spans="1:7" ht="14.6">
      <c r="A947" s="145" t="s">
        <v>2052</v>
      </c>
      <c r="B947" s="145" t="s">
        <v>785</v>
      </c>
      <c r="C947" s="145" t="s">
        <v>362</v>
      </c>
      <c r="D947" s="145" t="s">
        <v>786</v>
      </c>
      <c r="E947" s="144" t="s">
        <v>2053</v>
      </c>
      <c r="F947" s="144">
        <v>0</v>
      </c>
      <c r="G947" s="144">
        <v>1</v>
      </c>
    </row>
    <row r="948" spans="1:7" ht="14.6">
      <c r="A948" s="145" t="s">
        <v>2054</v>
      </c>
      <c r="B948" s="145" t="s">
        <v>785</v>
      </c>
      <c r="C948" s="145" t="s">
        <v>362</v>
      </c>
      <c r="D948" s="145" t="s">
        <v>786</v>
      </c>
      <c r="E948" s="144" t="s">
        <v>1957</v>
      </c>
      <c r="F948" s="144" t="s">
        <v>1958</v>
      </c>
      <c r="G948" s="144">
        <v>1</v>
      </c>
    </row>
    <row r="949" spans="1:7" ht="14.6">
      <c r="A949" s="145" t="s">
        <v>2055</v>
      </c>
      <c r="B949" s="145" t="s">
        <v>785</v>
      </c>
      <c r="C949" s="145" t="s">
        <v>362</v>
      </c>
      <c r="D949" s="145" t="s">
        <v>786</v>
      </c>
      <c r="E949" s="144" t="s">
        <v>672</v>
      </c>
      <c r="F949" s="144">
        <v>0</v>
      </c>
      <c r="G949" s="144">
        <v>1</v>
      </c>
    </row>
    <row r="950" spans="1:7" ht="14.6">
      <c r="A950" s="145" t="s">
        <v>2056</v>
      </c>
      <c r="B950" s="145" t="s">
        <v>785</v>
      </c>
      <c r="C950" s="145" t="s">
        <v>362</v>
      </c>
      <c r="D950" s="145" t="s">
        <v>786</v>
      </c>
      <c r="E950" s="144" t="s">
        <v>672</v>
      </c>
      <c r="F950" s="144" t="s">
        <v>1563</v>
      </c>
      <c r="G950" s="144">
        <v>1</v>
      </c>
    </row>
    <row r="951" spans="1:7" ht="14.6">
      <c r="A951" s="145" t="s">
        <v>2057</v>
      </c>
      <c r="B951" s="145" t="s">
        <v>785</v>
      </c>
      <c r="C951" s="145" t="s">
        <v>362</v>
      </c>
      <c r="D951" s="145" t="s">
        <v>786</v>
      </c>
      <c r="E951" s="144" t="s">
        <v>1798</v>
      </c>
      <c r="F951" s="144" t="s">
        <v>1799</v>
      </c>
      <c r="G951" s="144">
        <v>1</v>
      </c>
    </row>
    <row r="952" spans="1:7" ht="14.6">
      <c r="A952" s="145" t="s">
        <v>2058</v>
      </c>
      <c r="B952" s="145" t="s">
        <v>785</v>
      </c>
      <c r="C952" s="145" t="s">
        <v>362</v>
      </c>
      <c r="D952" s="145" t="s">
        <v>786</v>
      </c>
      <c r="E952" s="144" t="s">
        <v>1627</v>
      </c>
      <c r="F952" s="144">
        <v>0</v>
      </c>
      <c r="G952" s="144">
        <v>1</v>
      </c>
    </row>
    <row r="953" spans="1:7" ht="14.6">
      <c r="A953" s="145" t="s">
        <v>2059</v>
      </c>
      <c r="B953" s="145" t="s">
        <v>785</v>
      </c>
      <c r="C953" s="145" t="s">
        <v>362</v>
      </c>
      <c r="D953" s="145" t="s">
        <v>786</v>
      </c>
      <c r="E953" s="144" t="s">
        <v>698</v>
      </c>
      <c r="F953" s="144">
        <v>0</v>
      </c>
      <c r="G953" s="144">
        <v>1</v>
      </c>
    </row>
    <row r="954" spans="1:7" ht="14.6">
      <c r="A954" s="145" t="s">
        <v>2060</v>
      </c>
      <c r="B954" s="145" t="s">
        <v>785</v>
      </c>
      <c r="C954" s="145" t="s">
        <v>362</v>
      </c>
      <c r="D954" s="145" t="s">
        <v>786</v>
      </c>
      <c r="E954" s="144" t="s">
        <v>770</v>
      </c>
      <c r="F954" s="144">
        <v>0</v>
      </c>
      <c r="G954" s="144">
        <v>1</v>
      </c>
    </row>
    <row r="955" spans="1:7" ht="14.6">
      <c r="A955" s="145" t="s">
        <v>2061</v>
      </c>
      <c r="B955" s="145" t="s">
        <v>785</v>
      </c>
      <c r="C955" s="145" t="s">
        <v>362</v>
      </c>
      <c r="D955" s="145" t="s">
        <v>786</v>
      </c>
      <c r="E955" s="144" t="s">
        <v>774</v>
      </c>
      <c r="F955" s="144">
        <v>0</v>
      </c>
      <c r="G955" s="144">
        <v>1</v>
      </c>
    </row>
    <row r="956" spans="1:7" ht="14.6">
      <c r="A956" s="145" t="s">
        <v>2062</v>
      </c>
      <c r="B956" s="145" t="s">
        <v>785</v>
      </c>
      <c r="C956" s="145" t="s">
        <v>362</v>
      </c>
      <c r="D956" s="145" t="s">
        <v>786</v>
      </c>
      <c r="E956" s="144" t="s">
        <v>700</v>
      </c>
      <c r="F956" s="144">
        <v>0</v>
      </c>
      <c r="G956" s="144">
        <v>1</v>
      </c>
    </row>
    <row r="957" spans="1:7" ht="14.6">
      <c r="A957" s="145" t="s">
        <v>2063</v>
      </c>
      <c r="B957" s="145" t="s">
        <v>785</v>
      </c>
      <c r="C957" s="145" t="s">
        <v>362</v>
      </c>
      <c r="D957" s="145" t="s">
        <v>786</v>
      </c>
      <c r="E957" s="144" t="s">
        <v>733</v>
      </c>
      <c r="F957" s="144">
        <v>0</v>
      </c>
      <c r="G957" s="144">
        <v>1</v>
      </c>
    </row>
    <row r="958" spans="1:7" ht="14.6">
      <c r="A958" s="145" t="s">
        <v>2064</v>
      </c>
      <c r="B958" s="145" t="s">
        <v>785</v>
      </c>
      <c r="C958" s="145" t="s">
        <v>362</v>
      </c>
      <c r="D958" s="145" t="s">
        <v>786</v>
      </c>
      <c r="E958" s="144" t="s">
        <v>777</v>
      </c>
      <c r="F958" s="144">
        <v>0</v>
      </c>
      <c r="G958" s="144">
        <v>1</v>
      </c>
    </row>
    <row r="959" spans="1:7" ht="14.6">
      <c r="A959" s="145" t="s">
        <v>2065</v>
      </c>
      <c r="B959" s="145" t="s">
        <v>785</v>
      </c>
      <c r="C959" s="145" t="s">
        <v>362</v>
      </c>
      <c r="D959" s="145" t="s">
        <v>786</v>
      </c>
      <c r="E959" s="144" t="s">
        <v>735</v>
      </c>
      <c r="F959" s="144">
        <v>0</v>
      </c>
      <c r="G959" s="144">
        <v>1</v>
      </c>
    </row>
    <row r="960" spans="1:7" ht="14.6">
      <c r="A960" s="145" t="s">
        <v>2066</v>
      </c>
      <c r="B960" s="145" t="s">
        <v>785</v>
      </c>
      <c r="C960" s="145" t="s">
        <v>362</v>
      </c>
      <c r="D960" s="145" t="s">
        <v>786</v>
      </c>
      <c r="E960" s="144" t="s">
        <v>2067</v>
      </c>
      <c r="F960" s="144">
        <v>0</v>
      </c>
      <c r="G960" s="144">
        <v>1</v>
      </c>
    </row>
    <row r="961" spans="1:7" ht="14.6">
      <c r="A961" s="145" t="s">
        <v>2068</v>
      </c>
      <c r="B961" s="145" t="s">
        <v>785</v>
      </c>
      <c r="C961" s="145" t="s">
        <v>362</v>
      </c>
      <c r="D961" s="145" t="s">
        <v>786</v>
      </c>
      <c r="E961" s="144" t="s">
        <v>2069</v>
      </c>
      <c r="F961" s="144">
        <v>0</v>
      </c>
      <c r="G961" s="144">
        <v>1</v>
      </c>
    </row>
    <row r="962" spans="1:7" ht="14.6">
      <c r="A962" s="145" t="s">
        <v>2070</v>
      </c>
      <c r="B962" s="145" t="s">
        <v>785</v>
      </c>
      <c r="C962" s="145" t="s">
        <v>362</v>
      </c>
      <c r="D962" s="145" t="s">
        <v>786</v>
      </c>
      <c r="E962" s="144" t="s">
        <v>2071</v>
      </c>
      <c r="F962" s="144">
        <v>0</v>
      </c>
      <c r="G962" s="144">
        <v>1</v>
      </c>
    </row>
    <row r="963" spans="1:7" ht="14.6">
      <c r="A963" s="145" t="s">
        <v>2072</v>
      </c>
      <c r="B963" s="145" t="s">
        <v>739</v>
      </c>
      <c r="C963" s="145" t="s">
        <v>337</v>
      </c>
      <c r="D963" s="145" t="s">
        <v>343</v>
      </c>
      <c r="E963" s="144" t="s">
        <v>2073</v>
      </c>
      <c r="F963" s="144">
        <v>0</v>
      </c>
      <c r="G963" s="144">
        <v>1</v>
      </c>
    </row>
    <row r="964" spans="1:7" ht="14.6">
      <c r="A964" s="145" t="s">
        <v>2074</v>
      </c>
      <c r="B964" s="145" t="s">
        <v>739</v>
      </c>
      <c r="C964" s="145" t="s">
        <v>337</v>
      </c>
      <c r="D964" s="145" t="s">
        <v>343</v>
      </c>
      <c r="E964" s="144" t="s">
        <v>1255</v>
      </c>
      <c r="F964" s="144">
        <v>0</v>
      </c>
      <c r="G964" s="144">
        <v>1</v>
      </c>
    </row>
    <row r="965" spans="1:7" ht="14.6">
      <c r="A965" s="145" t="s">
        <v>2075</v>
      </c>
      <c r="B965" s="145" t="s">
        <v>739</v>
      </c>
      <c r="C965" s="145" t="s">
        <v>337</v>
      </c>
      <c r="D965" s="145" t="s">
        <v>343</v>
      </c>
      <c r="E965" s="144" t="s">
        <v>2050</v>
      </c>
      <c r="F965" s="144" t="s">
        <v>2051</v>
      </c>
      <c r="G965" s="144">
        <v>1</v>
      </c>
    </row>
    <row r="966" spans="1:7" ht="14.6">
      <c r="A966" s="145" t="s">
        <v>2076</v>
      </c>
      <c r="B966" s="145" t="s">
        <v>739</v>
      </c>
      <c r="C966" s="145" t="s">
        <v>337</v>
      </c>
      <c r="D966" s="145" t="s">
        <v>343</v>
      </c>
      <c r="E966" s="144" t="s">
        <v>2077</v>
      </c>
      <c r="F966" s="144">
        <v>0</v>
      </c>
      <c r="G966" s="144">
        <v>1</v>
      </c>
    </row>
    <row r="967" spans="1:7" ht="14.6">
      <c r="A967" s="145" t="s">
        <v>2078</v>
      </c>
      <c r="B967" s="145" t="s">
        <v>739</v>
      </c>
      <c r="C967" s="145" t="s">
        <v>337</v>
      </c>
      <c r="D967" s="145" t="s">
        <v>343</v>
      </c>
      <c r="E967" s="144" t="s">
        <v>2079</v>
      </c>
      <c r="F967" s="144">
        <v>0</v>
      </c>
      <c r="G967" s="144">
        <v>1</v>
      </c>
    </row>
    <row r="968" spans="1:7" ht="14.6">
      <c r="A968" s="145" t="s">
        <v>2080</v>
      </c>
      <c r="B968" s="145" t="s">
        <v>739</v>
      </c>
      <c r="C968" s="145" t="s">
        <v>337</v>
      </c>
      <c r="D968" s="145" t="s">
        <v>343</v>
      </c>
      <c r="E968" s="144" t="s">
        <v>2081</v>
      </c>
      <c r="F968" s="144" t="s">
        <v>1975</v>
      </c>
      <c r="G968" s="144">
        <v>1</v>
      </c>
    </row>
    <row r="969" spans="1:7" ht="14.6">
      <c r="A969" s="145" t="s">
        <v>2082</v>
      </c>
      <c r="B969" s="145" t="s">
        <v>739</v>
      </c>
      <c r="C969" s="145" t="s">
        <v>337</v>
      </c>
      <c r="D969" s="145" t="s">
        <v>343</v>
      </c>
      <c r="E969" s="144" t="s">
        <v>1718</v>
      </c>
      <c r="F969" s="144">
        <v>0</v>
      </c>
      <c r="G969" s="144">
        <v>1</v>
      </c>
    </row>
    <row r="970" spans="1:7" ht="14.6">
      <c r="A970" s="145" t="s">
        <v>2083</v>
      </c>
      <c r="B970" s="145" t="s">
        <v>739</v>
      </c>
      <c r="C970" s="145" t="s">
        <v>337</v>
      </c>
      <c r="D970" s="145" t="s">
        <v>343</v>
      </c>
      <c r="E970" s="144" t="s">
        <v>1721</v>
      </c>
      <c r="F970" s="144" t="s">
        <v>1722</v>
      </c>
      <c r="G970" s="144">
        <v>1</v>
      </c>
    </row>
    <row r="971" spans="1:7" ht="14.6">
      <c r="A971" s="145" t="s">
        <v>2084</v>
      </c>
      <c r="B971" s="145" t="s">
        <v>739</v>
      </c>
      <c r="C971" s="145" t="s">
        <v>337</v>
      </c>
      <c r="D971" s="145" t="s">
        <v>343</v>
      </c>
      <c r="E971" s="144" t="s">
        <v>1724</v>
      </c>
      <c r="F971" s="144">
        <v>0</v>
      </c>
      <c r="G971" s="144">
        <v>1</v>
      </c>
    </row>
    <row r="972" spans="1:7" ht="14.6">
      <c r="A972" s="145" t="s">
        <v>2085</v>
      </c>
      <c r="B972" s="145" t="s">
        <v>739</v>
      </c>
      <c r="C972" s="145" t="s">
        <v>337</v>
      </c>
      <c r="D972" s="145" t="s">
        <v>343</v>
      </c>
      <c r="E972" s="144" t="s">
        <v>1726</v>
      </c>
      <c r="F972" s="144">
        <v>0</v>
      </c>
      <c r="G972" s="144">
        <v>1</v>
      </c>
    </row>
    <row r="973" spans="1:7" ht="14.6">
      <c r="A973" s="145" t="s">
        <v>2086</v>
      </c>
      <c r="B973" s="145" t="s">
        <v>609</v>
      </c>
      <c r="C973" s="145" t="s">
        <v>362</v>
      </c>
      <c r="D973" s="145" t="s">
        <v>363</v>
      </c>
      <c r="E973" s="144" t="s">
        <v>2039</v>
      </c>
      <c r="F973" s="144">
        <v>0</v>
      </c>
      <c r="G973" s="144">
        <v>1</v>
      </c>
    </row>
    <row r="974" spans="1:7" ht="14.6">
      <c r="A974" s="145" t="s">
        <v>2087</v>
      </c>
      <c r="B974" s="145" t="s">
        <v>609</v>
      </c>
      <c r="C974" s="145" t="s">
        <v>362</v>
      </c>
      <c r="D974" s="145" t="s">
        <v>363</v>
      </c>
      <c r="E974" s="144" t="s">
        <v>718</v>
      </c>
      <c r="F974" s="144">
        <v>0</v>
      </c>
      <c r="G974" s="144">
        <v>1</v>
      </c>
    </row>
    <row r="975" spans="1:7" ht="14.6">
      <c r="A975" s="145" t="s">
        <v>2088</v>
      </c>
      <c r="B975" s="145" t="s">
        <v>739</v>
      </c>
      <c r="C975" s="145" t="s">
        <v>337</v>
      </c>
      <c r="D975" s="145" t="s">
        <v>343</v>
      </c>
      <c r="E975" s="144" t="s">
        <v>2089</v>
      </c>
      <c r="F975" s="144">
        <v>0</v>
      </c>
      <c r="G975" s="144">
        <v>1</v>
      </c>
    </row>
    <row r="976" spans="1:7" ht="14.6">
      <c r="A976" s="145" t="s">
        <v>2090</v>
      </c>
      <c r="B976" s="145" t="s">
        <v>739</v>
      </c>
      <c r="C976" s="145" t="s">
        <v>337</v>
      </c>
      <c r="D976" s="145" t="s">
        <v>343</v>
      </c>
      <c r="E976" s="144" t="s">
        <v>2091</v>
      </c>
      <c r="F976" s="144">
        <v>0</v>
      </c>
      <c r="G976" s="144">
        <v>1</v>
      </c>
    </row>
    <row r="977" spans="1:7" ht="14.6">
      <c r="A977" s="145" t="s">
        <v>2092</v>
      </c>
      <c r="B977" s="145" t="s">
        <v>609</v>
      </c>
      <c r="C977" s="145" t="s">
        <v>362</v>
      </c>
      <c r="D977" s="145" t="s">
        <v>363</v>
      </c>
      <c r="E977" s="144" t="s">
        <v>1608</v>
      </c>
      <c r="F977" s="144">
        <v>0</v>
      </c>
      <c r="G977" s="144">
        <v>1</v>
      </c>
    </row>
    <row r="978" spans="1:7" ht="14.6">
      <c r="A978" s="145" t="s">
        <v>2093</v>
      </c>
      <c r="B978" s="145" t="s">
        <v>609</v>
      </c>
      <c r="C978" s="145" t="s">
        <v>362</v>
      </c>
      <c r="D978" s="145" t="s">
        <v>363</v>
      </c>
      <c r="E978" s="144" t="s">
        <v>1990</v>
      </c>
      <c r="F978" s="144" t="s">
        <v>1819</v>
      </c>
      <c r="G978" s="144">
        <v>1</v>
      </c>
    </row>
    <row r="979" spans="1:7" ht="14.6">
      <c r="A979" s="145" t="s">
        <v>2094</v>
      </c>
      <c r="B979" s="145" t="s">
        <v>609</v>
      </c>
      <c r="C979" s="145" t="s">
        <v>362</v>
      </c>
      <c r="D979" s="145" t="s">
        <v>363</v>
      </c>
      <c r="E979" s="144" t="s">
        <v>1610</v>
      </c>
      <c r="F979" s="144" t="s">
        <v>1611</v>
      </c>
      <c r="G979" s="144">
        <v>1</v>
      </c>
    </row>
    <row r="980" spans="1:7" ht="14.6">
      <c r="A980" s="145" t="s">
        <v>2095</v>
      </c>
      <c r="B980" s="145" t="s">
        <v>609</v>
      </c>
      <c r="C980" s="145" t="s">
        <v>362</v>
      </c>
      <c r="D980" s="145" t="s">
        <v>363</v>
      </c>
      <c r="E980" s="144" t="s">
        <v>716</v>
      </c>
      <c r="F980" s="144">
        <v>0</v>
      </c>
      <c r="G980" s="144">
        <v>1</v>
      </c>
    </row>
    <row r="981" spans="1:7" ht="14.6">
      <c r="A981" s="145" t="s">
        <v>2096</v>
      </c>
      <c r="B981" s="145" t="s">
        <v>609</v>
      </c>
      <c r="C981" s="145" t="s">
        <v>362</v>
      </c>
      <c r="D981" s="145" t="s">
        <v>363</v>
      </c>
      <c r="E981" s="144" t="s">
        <v>731</v>
      </c>
      <c r="F981" s="144">
        <v>0</v>
      </c>
      <c r="G981" s="144">
        <v>1</v>
      </c>
    </row>
    <row r="982" spans="1:7" ht="14.6">
      <c r="A982" s="145" t="s">
        <v>2097</v>
      </c>
      <c r="B982" s="145" t="s">
        <v>609</v>
      </c>
      <c r="C982" s="145" t="s">
        <v>362</v>
      </c>
      <c r="D982" s="145" t="s">
        <v>363</v>
      </c>
      <c r="E982" s="144" t="s">
        <v>1933</v>
      </c>
      <c r="F982" s="144">
        <v>0</v>
      </c>
      <c r="G982" s="144">
        <v>1</v>
      </c>
    </row>
    <row r="983" spans="1:7" ht="14.6">
      <c r="A983" s="145" t="s">
        <v>2098</v>
      </c>
      <c r="B983" s="145" t="s">
        <v>609</v>
      </c>
      <c r="C983" s="145" t="s">
        <v>362</v>
      </c>
      <c r="D983" s="145" t="s">
        <v>363</v>
      </c>
      <c r="E983" s="144" t="s">
        <v>1281</v>
      </c>
      <c r="F983" s="144">
        <v>0</v>
      </c>
      <c r="G983" s="144">
        <v>1</v>
      </c>
    </row>
    <row r="984" spans="1:7" ht="14.6">
      <c r="A984" s="145" t="s">
        <v>2099</v>
      </c>
      <c r="B984" s="145" t="s">
        <v>609</v>
      </c>
      <c r="C984" s="145" t="s">
        <v>362</v>
      </c>
      <c r="D984" s="145" t="s">
        <v>363</v>
      </c>
      <c r="E984" s="144" t="s">
        <v>1616</v>
      </c>
      <c r="F984" s="144">
        <v>0</v>
      </c>
      <c r="G984" s="144">
        <v>1</v>
      </c>
    </row>
    <row r="985" spans="1:7" ht="14.6">
      <c r="A985" s="145" t="s">
        <v>2100</v>
      </c>
      <c r="B985" s="145" t="s">
        <v>609</v>
      </c>
      <c r="C985" s="145" t="s">
        <v>362</v>
      </c>
      <c r="D985" s="145" t="s">
        <v>363</v>
      </c>
      <c r="E985" s="144" t="s">
        <v>2003</v>
      </c>
      <c r="F985" s="144" t="s">
        <v>2004</v>
      </c>
      <c r="G985" s="144">
        <v>1</v>
      </c>
    </row>
    <row r="986" spans="1:7" ht="14.6">
      <c r="A986" s="145" t="s">
        <v>2101</v>
      </c>
      <c r="B986" s="145" t="s">
        <v>609</v>
      </c>
      <c r="C986" s="145" t="s">
        <v>362</v>
      </c>
      <c r="D986" s="145" t="s">
        <v>363</v>
      </c>
      <c r="E986" s="144" t="s">
        <v>2008</v>
      </c>
      <c r="F986" s="144">
        <v>0</v>
      </c>
      <c r="G986" s="144">
        <v>1</v>
      </c>
    </row>
    <row r="987" spans="1:7" ht="14.6">
      <c r="A987" s="145" t="s">
        <v>2102</v>
      </c>
      <c r="B987" s="145" t="s">
        <v>609</v>
      </c>
      <c r="C987" s="145" t="s">
        <v>362</v>
      </c>
      <c r="D987" s="145" t="s">
        <v>363</v>
      </c>
      <c r="E987" s="144" t="s">
        <v>1620</v>
      </c>
      <c r="F987" s="144">
        <v>0</v>
      </c>
      <c r="G987" s="144">
        <v>1</v>
      </c>
    </row>
    <row r="988" spans="1:7" ht="14.6">
      <c r="A988" s="145" t="s">
        <v>2103</v>
      </c>
      <c r="B988" s="145" t="s">
        <v>609</v>
      </c>
      <c r="C988" s="145" t="s">
        <v>362</v>
      </c>
      <c r="D988" s="145" t="s">
        <v>363</v>
      </c>
      <c r="E988" s="144" t="s">
        <v>2011</v>
      </c>
      <c r="F988" s="144">
        <v>0</v>
      </c>
      <c r="G988" s="144">
        <v>1</v>
      </c>
    </row>
    <row r="989" spans="1:7" ht="14.6">
      <c r="A989" s="145" t="s">
        <v>2104</v>
      </c>
      <c r="B989" s="145" t="s">
        <v>609</v>
      </c>
      <c r="C989" s="145" t="s">
        <v>362</v>
      </c>
      <c r="D989" s="145" t="s">
        <v>363</v>
      </c>
      <c r="E989" s="144" t="s">
        <v>2013</v>
      </c>
      <c r="F989" s="144" t="s">
        <v>2014</v>
      </c>
      <c r="G989" s="144">
        <v>1</v>
      </c>
    </row>
    <row r="990" spans="1:7" ht="14.6">
      <c r="A990" s="145" t="s">
        <v>2105</v>
      </c>
      <c r="B990" s="145" t="s">
        <v>609</v>
      </c>
      <c r="C990" s="145" t="s">
        <v>362</v>
      </c>
      <c r="D990" s="145" t="s">
        <v>363</v>
      </c>
      <c r="E990" s="144" t="s">
        <v>2016</v>
      </c>
      <c r="F990" s="144">
        <v>0</v>
      </c>
      <c r="G990" s="144">
        <v>1</v>
      </c>
    </row>
    <row r="991" spans="1:7" ht="14.6">
      <c r="A991" s="145" t="s">
        <v>2106</v>
      </c>
      <c r="B991" s="145" t="s">
        <v>609</v>
      </c>
      <c r="C991" s="145" t="s">
        <v>362</v>
      </c>
      <c r="D991" s="145" t="s">
        <v>363</v>
      </c>
      <c r="E991" s="144" t="s">
        <v>2018</v>
      </c>
      <c r="F991" s="144">
        <v>0</v>
      </c>
      <c r="G991" s="144">
        <v>1</v>
      </c>
    </row>
    <row r="992" spans="1:7" ht="14.6">
      <c r="A992" s="145" t="s">
        <v>2107</v>
      </c>
      <c r="B992" s="145" t="s">
        <v>609</v>
      </c>
      <c r="C992" s="145" t="s">
        <v>362</v>
      </c>
      <c r="D992" s="145" t="s">
        <v>363</v>
      </c>
      <c r="E992" s="144" t="s">
        <v>586</v>
      </c>
      <c r="F992" s="144">
        <v>0</v>
      </c>
      <c r="G992" s="144">
        <v>1</v>
      </c>
    </row>
    <row r="993" spans="1:7" ht="14.6">
      <c r="A993" s="145" t="s">
        <v>2108</v>
      </c>
      <c r="B993" s="145" t="s">
        <v>609</v>
      </c>
      <c r="C993" s="145" t="s">
        <v>362</v>
      </c>
      <c r="D993" s="145" t="s">
        <v>363</v>
      </c>
      <c r="E993" s="144" t="s">
        <v>2021</v>
      </c>
      <c r="F993" s="144">
        <v>0</v>
      </c>
      <c r="G993" s="144">
        <v>1</v>
      </c>
    </row>
    <row r="994" spans="1:7" ht="14.6">
      <c r="A994" s="145" t="s">
        <v>2109</v>
      </c>
      <c r="B994" s="145" t="s">
        <v>609</v>
      </c>
      <c r="C994" s="145" t="s">
        <v>362</v>
      </c>
      <c r="D994" s="145" t="s">
        <v>363</v>
      </c>
      <c r="E994" s="144" t="s">
        <v>2025</v>
      </c>
      <c r="F994" s="144">
        <v>0</v>
      </c>
      <c r="G994" s="144">
        <v>1</v>
      </c>
    </row>
    <row r="995" spans="1:7" ht="14.6">
      <c r="A995" s="145" t="s">
        <v>2110</v>
      </c>
      <c r="B995" s="145" t="s">
        <v>739</v>
      </c>
      <c r="C995" s="145" t="s">
        <v>337</v>
      </c>
      <c r="D995" s="145" t="s">
        <v>343</v>
      </c>
      <c r="E995" s="144" t="s">
        <v>2111</v>
      </c>
      <c r="F995" s="144" t="s">
        <v>2112</v>
      </c>
      <c r="G995" s="144">
        <v>1</v>
      </c>
    </row>
    <row r="996" spans="1:7" ht="14.6">
      <c r="A996" s="145" t="s">
        <v>2113</v>
      </c>
      <c r="B996" s="145" t="s">
        <v>739</v>
      </c>
      <c r="C996" s="145" t="s">
        <v>337</v>
      </c>
      <c r="D996" s="145" t="s">
        <v>343</v>
      </c>
      <c r="E996" s="144" t="s">
        <v>2114</v>
      </c>
      <c r="F996" s="144">
        <v>0</v>
      </c>
      <c r="G996" s="144">
        <v>1</v>
      </c>
    </row>
    <row r="997" spans="1:7" ht="14.6">
      <c r="A997" s="145" t="s">
        <v>2115</v>
      </c>
      <c r="B997" s="145" t="s">
        <v>739</v>
      </c>
      <c r="C997" s="145" t="s">
        <v>337</v>
      </c>
      <c r="D997" s="145" t="s">
        <v>343</v>
      </c>
      <c r="E997" s="144" t="s">
        <v>2116</v>
      </c>
      <c r="F997" s="144">
        <v>0</v>
      </c>
      <c r="G997" s="144">
        <v>1</v>
      </c>
    </row>
    <row r="998" spans="1:7" ht="14.6">
      <c r="A998" s="145" t="s">
        <v>2117</v>
      </c>
      <c r="B998" s="145" t="s">
        <v>739</v>
      </c>
      <c r="C998" s="145" t="s">
        <v>337</v>
      </c>
      <c r="D998" s="145" t="s">
        <v>343</v>
      </c>
      <c r="E998" s="144" t="s">
        <v>1728</v>
      </c>
      <c r="F998" s="144">
        <v>0</v>
      </c>
      <c r="G998" s="144">
        <v>1</v>
      </c>
    </row>
    <row r="999" spans="1:7" ht="14.6">
      <c r="A999" s="145" t="s">
        <v>2118</v>
      </c>
      <c r="B999" s="145" t="s">
        <v>739</v>
      </c>
      <c r="C999" s="145" t="s">
        <v>337</v>
      </c>
      <c r="D999" s="145" t="s">
        <v>343</v>
      </c>
      <c r="E999" s="144" t="s">
        <v>1730</v>
      </c>
      <c r="F999" s="144">
        <v>0</v>
      </c>
      <c r="G999" s="144">
        <v>1</v>
      </c>
    </row>
    <row r="1000" spans="1:7" ht="14.6">
      <c r="A1000" s="145" t="s">
        <v>2119</v>
      </c>
      <c r="B1000" s="145" t="s">
        <v>739</v>
      </c>
      <c r="C1000" s="145" t="s">
        <v>337</v>
      </c>
      <c r="D1000" s="145" t="s">
        <v>343</v>
      </c>
      <c r="E1000" s="144" t="s">
        <v>1732</v>
      </c>
      <c r="F1000" s="144" t="s">
        <v>1733</v>
      </c>
      <c r="G1000" s="144">
        <v>1</v>
      </c>
    </row>
    <row r="1001" spans="1:7" ht="14.6">
      <c r="A1001" s="145" t="s">
        <v>2120</v>
      </c>
      <c r="B1001" s="145" t="s">
        <v>739</v>
      </c>
      <c r="C1001" s="145" t="s">
        <v>337</v>
      </c>
      <c r="D1001" s="145" t="s">
        <v>343</v>
      </c>
      <c r="E1001" s="144" t="s">
        <v>1735</v>
      </c>
      <c r="F1001" s="144">
        <v>0</v>
      </c>
      <c r="G1001" s="144">
        <v>1</v>
      </c>
    </row>
    <row r="1002" spans="1:7" ht="14.6">
      <c r="A1002" s="145" t="s">
        <v>2121</v>
      </c>
      <c r="B1002" s="145" t="s">
        <v>739</v>
      </c>
      <c r="C1002" s="145" t="s">
        <v>337</v>
      </c>
      <c r="D1002" s="145" t="s">
        <v>343</v>
      </c>
      <c r="E1002" s="144" t="s">
        <v>1737</v>
      </c>
      <c r="F1002" s="144" t="s">
        <v>1738</v>
      </c>
      <c r="G1002" s="144">
        <v>1</v>
      </c>
    </row>
    <row r="1003" spans="1:7" ht="14.6">
      <c r="A1003" s="145" t="s">
        <v>2122</v>
      </c>
      <c r="B1003" s="145" t="s">
        <v>739</v>
      </c>
      <c r="C1003" s="145" t="s">
        <v>337</v>
      </c>
      <c r="D1003" s="145" t="s">
        <v>343</v>
      </c>
      <c r="E1003" s="144" t="s">
        <v>1740</v>
      </c>
      <c r="F1003" s="144">
        <v>0</v>
      </c>
      <c r="G1003" s="144">
        <v>1</v>
      </c>
    </row>
    <row r="1004" spans="1:7" ht="14.6">
      <c r="A1004" s="145" t="s">
        <v>2123</v>
      </c>
      <c r="B1004" s="145" t="s">
        <v>739</v>
      </c>
      <c r="C1004" s="145" t="s">
        <v>337</v>
      </c>
      <c r="D1004" s="145" t="s">
        <v>343</v>
      </c>
      <c r="E1004" s="144" t="s">
        <v>1742</v>
      </c>
      <c r="F1004" s="144">
        <v>0</v>
      </c>
      <c r="G1004" s="144">
        <v>1</v>
      </c>
    </row>
    <row r="1005" spans="1:7" ht="14.6">
      <c r="A1005" s="145" t="s">
        <v>2124</v>
      </c>
      <c r="B1005" s="145" t="s">
        <v>739</v>
      </c>
      <c r="C1005" s="145" t="s">
        <v>337</v>
      </c>
      <c r="D1005" s="145" t="s">
        <v>343</v>
      </c>
      <c r="E1005" s="144" t="s">
        <v>1744</v>
      </c>
      <c r="F1005" s="144">
        <v>0</v>
      </c>
      <c r="G1005" s="144">
        <v>1</v>
      </c>
    </row>
    <row r="1006" spans="1:7" ht="14.6">
      <c r="A1006" s="145" t="s">
        <v>2125</v>
      </c>
      <c r="B1006" s="145" t="s">
        <v>739</v>
      </c>
      <c r="C1006" s="145" t="s">
        <v>337</v>
      </c>
      <c r="D1006" s="145" t="s">
        <v>343</v>
      </c>
      <c r="E1006" s="144" t="s">
        <v>1746</v>
      </c>
      <c r="F1006" s="144">
        <v>0</v>
      </c>
      <c r="G1006" s="144">
        <v>1</v>
      </c>
    </row>
    <row r="1007" spans="1:7" ht="14.6">
      <c r="A1007" s="145" t="s">
        <v>2126</v>
      </c>
      <c r="B1007" s="145" t="s">
        <v>739</v>
      </c>
      <c r="C1007" s="145" t="s">
        <v>337</v>
      </c>
      <c r="D1007" s="145" t="s">
        <v>343</v>
      </c>
      <c r="E1007" s="144" t="s">
        <v>1748</v>
      </c>
      <c r="F1007" s="144">
        <v>0</v>
      </c>
      <c r="G1007" s="144">
        <v>1</v>
      </c>
    </row>
    <row r="1008" spans="1:7" ht="14.6">
      <c r="A1008" s="145" t="s">
        <v>2127</v>
      </c>
      <c r="B1008" s="145" t="s">
        <v>739</v>
      </c>
      <c r="C1008" s="145" t="s">
        <v>337</v>
      </c>
      <c r="D1008" s="145" t="s">
        <v>343</v>
      </c>
      <c r="E1008" s="144" t="s">
        <v>1906</v>
      </c>
      <c r="F1008" s="144">
        <v>0</v>
      </c>
      <c r="G1008" s="144">
        <v>1</v>
      </c>
    </row>
    <row r="1009" spans="1:7" ht="14.6">
      <c r="A1009" s="145" t="s">
        <v>2128</v>
      </c>
      <c r="B1009" s="145" t="s">
        <v>739</v>
      </c>
      <c r="C1009" s="145" t="s">
        <v>337</v>
      </c>
      <c r="D1009" s="145" t="s">
        <v>343</v>
      </c>
      <c r="E1009" s="144" t="s">
        <v>1751</v>
      </c>
      <c r="F1009" s="144">
        <v>0</v>
      </c>
      <c r="G1009" s="144">
        <v>1</v>
      </c>
    </row>
    <row r="1010" spans="1:7" ht="14.6">
      <c r="A1010" s="145" t="s">
        <v>2129</v>
      </c>
      <c r="B1010" s="145" t="s">
        <v>739</v>
      </c>
      <c r="C1010" s="145" t="s">
        <v>337</v>
      </c>
      <c r="D1010" s="145" t="s">
        <v>343</v>
      </c>
      <c r="E1010" s="144" t="s">
        <v>1753</v>
      </c>
      <c r="F1010" s="144">
        <v>0</v>
      </c>
      <c r="G1010" s="144">
        <v>1</v>
      </c>
    </row>
    <row r="1011" spans="1:7" ht="14.6">
      <c r="A1011" s="145" t="s">
        <v>2130</v>
      </c>
      <c r="B1011" s="145" t="s">
        <v>739</v>
      </c>
      <c r="C1011" s="145" t="s">
        <v>337</v>
      </c>
      <c r="D1011" s="145" t="s">
        <v>343</v>
      </c>
      <c r="E1011" s="144" t="s">
        <v>2131</v>
      </c>
      <c r="F1011" s="144">
        <v>0</v>
      </c>
      <c r="G1011" s="144">
        <v>1</v>
      </c>
    </row>
    <row r="1012" spans="1:7" ht="14.6">
      <c r="A1012" s="145" t="s">
        <v>2132</v>
      </c>
      <c r="B1012" s="145" t="s">
        <v>739</v>
      </c>
      <c r="C1012" s="145" t="s">
        <v>337</v>
      </c>
      <c r="D1012" s="145" t="s">
        <v>343</v>
      </c>
      <c r="E1012" s="144" t="s">
        <v>1755</v>
      </c>
      <c r="F1012" s="144">
        <v>0</v>
      </c>
      <c r="G1012" s="144">
        <v>1</v>
      </c>
    </row>
    <row r="1013" spans="1:7" ht="14.6">
      <c r="A1013" s="145" t="s">
        <v>2133</v>
      </c>
      <c r="B1013" s="145" t="s">
        <v>739</v>
      </c>
      <c r="C1013" s="145" t="s">
        <v>337</v>
      </c>
      <c r="D1013" s="145" t="s">
        <v>343</v>
      </c>
      <c r="E1013" s="144" t="s">
        <v>1757</v>
      </c>
      <c r="F1013" s="144">
        <v>0</v>
      </c>
      <c r="G1013" s="144">
        <v>1</v>
      </c>
    </row>
    <row r="1014" spans="1:7" ht="14.6">
      <c r="A1014" s="145" t="s">
        <v>2134</v>
      </c>
      <c r="B1014" s="145" t="s">
        <v>739</v>
      </c>
      <c r="C1014" s="145" t="s">
        <v>337</v>
      </c>
      <c r="D1014" s="145" t="s">
        <v>343</v>
      </c>
      <c r="E1014" s="144" t="s">
        <v>1761</v>
      </c>
      <c r="F1014" s="144">
        <v>0</v>
      </c>
      <c r="G1014" s="144">
        <v>1</v>
      </c>
    </row>
    <row r="1015" spans="1:7" ht="14.6">
      <c r="A1015" s="145" t="s">
        <v>2135</v>
      </c>
      <c r="B1015" s="145" t="s">
        <v>739</v>
      </c>
      <c r="C1015" s="145" t="s">
        <v>337</v>
      </c>
      <c r="D1015" s="145" t="s">
        <v>343</v>
      </c>
      <c r="E1015" s="144" t="s">
        <v>1569</v>
      </c>
      <c r="F1015" s="144" t="s">
        <v>1570</v>
      </c>
      <c r="G1015" s="144">
        <v>1</v>
      </c>
    </row>
    <row r="1016" spans="1:7" ht="14.6">
      <c r="A1016" s="145" t="s">
        <v>2136</v>
      </c>
      <c r="B1016" s="145" t="s">
        <v>739</v>
      </c>
      <c r="C1016" s="145" t="s">
        <v>337</v>
      </c>
      <c r="D1016" s="145" t="s">
        <v>343</v>
      </c>
      <c r="E1016" s="144" t="s">
        <v>2137</v>
      </c>
      <c r="F1016" s="144">
        <v>0</v>
      </c>
      <c r="G1016" s="144">
        <v>1</v>
      </c>
    </row>
    <row r="1017" spans="1:7" ht="14.6">
      <c r="A1017" s="145" t="s">
        <v>2138</v>
      </c>
      <c r="B1017" s="145" t="s">
        <v>739</v>
      </c>
      <c r="C1017" s="145" t="s">
        <v>337</v>
      </c>
      <c r="D1017" s="145" t="s">
        <v>343</v>
      </c>
      <c r="E1017" s="144" t="s">
        <v>2139</v>
      </c>
      <c r="F1017" s="144">
        <v>0</v>
      </c>
      <c r="G1017" s="144">
        <v>1</v>
      </c>
    </row>
    <row r="1018" spans="1:7" ht="14.6">
      <c r="A1018" s="145" t="s">
        <v>2140</v>
      </c>
      <c r="B1018" s="145" t="s">
        <v>739</v>
      </c>
      <c r="C1018" s="145" t="s">
        <v>337</v>
      </c>
      <c r="D1018" s="145" t="s">
        <v>343</v>
      </c>
      <c r="E1018" s="144" t="s">
        <v>1767</v>
      </c>
      <c r="F1018" s="144" t="s">
        <v>1768</v>
      </c>
      <c r="G1018" s="144">
        <v>1</v>
      </c>
    </row>
    <row r="1019" spans="1:7" ht="14.6">
      <c r="A1019" s="145" t="s">
        <v>2141</v>
      </c>
      <c r="B1019" s="145" t="s">
        <v>739</v>
      </c>
      <c r="C1019" s="145" t="s">
        <v>337</v>
      </c>
      <c r="D1019" s="145" t="s">
        <v>343</v>
      </c>
      <c r="E1019" s="144" t="s">
        <v>1770</v>
      </c>
      <c r="F1019" s="144">
        <v>0</v>
      </c>
      <c r="G1019" s="144">
        <v>1</v>
      </c>
    </row>
    <row r="1020" spans="1:7" ht="14.6">
      <c r="A1020" s="145" t="s">
        <v>2142</v>
      </c>
      <c r="B1020" s="145" t="s">
        <v>739</v>
      </c>
      <c r="C1020" s="145" t="s">
        <v>337</v>
      </c>
      <c r="D1020" s="145" t="s">
        <v>343</v>
      </c>
      <c r="E1020" s="144" t="s">
        <v>1772</v>
      </c>
      <c r="F1020" s="144">
        <v>0</v>
      </c>
      <c r="G1020" s="144">
        <v>1</v>
      </c>
    </row>
    <row r="1021" spans="1:7" ht="14.6">
      <c r="A1021" s="145" t="s">
        <v>2143</v>
      </c>
      <c r="B1021" s="145" t="s">
        <v>739</v>
      </c>
      <c r="C1021" s="145" t="s">
        <v>337</v>
      </c>
      <c r="D1021" s="145" t="s">
        <v>343</v>
      </c>
      <c r="E1021" s="144" t="s">
        <v>1774</v>
      </c>
      <c r="F1021" s="144">
        <v>0</v>
      </c>
      <c r="G1021" s="144">
        <v>1</v>
      </c>
    </row>
    <row r="1022" spans="1:7" ht="14.6">
      <c r="A1022" s="145" t="s">
        <v>2144</v>
      </c>
      <c r="B1022" s="145" t="s">
        <v>739</v>
      </c>
      <c r="C1022" s="145" t="s">
        <v>337</v>
      </c>
      <c r="D1022" s="145" t="s">
        <v>343</v>
      </c>
      <c r="E1022" s="144" t="s">
        <v>2145</v>
      </c>
      <c r="F1022" s="144">
        <v>0</v>
      </c>
      <c r="G1022" s="144">
        <v>1</v>
      </c>
    </row>
    <row r="1023" spans="1:7" ht="14.6">
      <c r="A1023" s="145" t="s">
        <v>2146</v>
      </c>
      <c r="B1023" s="145" t="s">
        <v>739</v>
      </c>
      <c r="C1023" s="145" t="s">
        <v>337</v>
      </c>
      <c r="D1023" s="145" t="s">
        <v>343</v>
      </c>
      <c r="E1023" s="144" t="s">
        <v>2147</v>
      </c>
      <c r="F1023" s="144">
        <v>0</v>
      </c>
      <c r="G1023" s="144">
        <v>1</v>
      </c>
    </row>
    <row r="1024" spans="1:7" ht="14.6">
      <c r="A1024" s="145" t="s">
        <v>2148</v>
      </c>
      <c r="B1024" s="145" t="s">
        <v>739</v>
      </c>
      <c r="C1024" s="145" t="s">
        <v>337</v>
      </c>
      <c r="D1024" s="145" t="s">
        <v>343</v>
      </c>
      <c r="E1024" s="144" t="s">
        <v>1776</v>
      </c>
      <c r="F1024" s="144">
        <v>0</v>
      </c>
      <c r="G1024" s="144">
        <v>1</v>
      </c>
    </row>
    <row r="1025" spans="1:7" ht="14.6">
      <c r="A1025" s="145" t="s">
        <v>2149</v>
      </c>
      <c r="B1025" s="145" t="s">
        <v>739</v>
      </c>
      <c r="C1025" s="145" t="s">
        <v>337</v>
      </c>
      <c r="D1025" s="145" t="s">
        <v>343</v>
      </c>
      <c r="E1025" s="144" t="s">
        <v>1830</v>
      </c>
      <c r="F1025" s="144" t="s">
        <v>1831</v>
      </c>
      <c r="G1025" s="144">
        <v>1</v>
      </c>
    </row>
    <row r="1026" spans="1:7" ht="14.6">
      <c r="A1026" s="145" t="s">
        <v>2150</v>
      </c>
      <c r="B1026" s="145" t="s">
        <v>739</v>
      </c>
      <c r="C1026" s="145" t="s">
        <v>337</v>
      </c>
      <c r="D1026" s="145" t="s">
        <v>343</v>
      </c>
      <c r="E1026" s="144" t="s">
        <v>1781</v>
      </c>
      <c r="F1026" s="144">
        <v>0</v>
      </c>
      <c r="G1026" s="144">
        <v>1</v>
      </c>
    </row>
    <row r="1027" spans="1:7" ht="14.6">
      <c r="A1027" s="145" t="s">
        <v>2151</v>
      </c>
      <c r="B1027" s="145" t="s">
        <v>739</v>
      </c>
      <c r="C1027" s="145" t="s">
        <v>337</v>
      </c>
      <c r="D1027" s="145" t="s">
        <v>343</v>
      </c>
      <c r="E1027" s="144" t="s">
        <v>1604</v>
      </c>
      <c r="F1027" s="144">
        <v>0</v>
      </c>
      <c r="G1027" s="144">
        <v>1</v>
      </c>
    </row>
    <row r="1028" spans="1:7" ht="14.6">
      <c r="A1028" s="145" t="s">
        <v>2152</v>
      </c>
      <c r="B1028" s="145" t="s">
        <v>739</v>
      </c>
      <c r="C1028" s="145" t="s">
        <v>337</v>
      </c>
      <c r="D1028" s="145" t="s">
        <v>343</v>
      </c>
      <c r="E1028" s="144" t="s">
        <v>2153</v>
      </c>
      <c r="F1028" s="144">
        <v>0</v>
      </c>
      <c r="G1028" s="144">
        <v>1</v>
      </c>
    </row>
    <row r="1029" spans="1:7" ht="14.6">
      <c r="A1029" s="145" t="s">
        <v>2154</v>
      </c>
      <c r="B1029" s="145" t="s">
        <v>739</v>
      </c>
      <c r="C1029" s="145" t="s">
        <v>337</v>
      </c>
      <c r="D1029" s="145" t="s">
        <v>343</v>
      </c>
      <c r="E1029" s="144" t="s">
        <v>2155</v>
      </c>
      <c r="F1029" s="144">
        <v>0</v>
      </c>
      <c r="G1029" s="144">
        <v>1</v>
      </c>
    </row>
    <row r="1030" spans="1:7" ht="14.6">
      <c r="A1030" s="145" t="s">
        <v>2156</v>
      </c>
      <c r="B1030" s="145" t="s">
        <v>739</v>
      </c>
      <c r="C1030" s="145" t="s">
        <v>337</v>
      </c>
      <c r="D1030" s="145" t="s">
        <v>343</v>
      </c>
      <c r="E1030" s="144" t="s">
        <v>2157</v>
      </c>
      <c r="F1030" s="144" t="s">
        <v>2158</v>
      </c>
      <c r="G1030" s="144">
        <v>1</v>
      </c>
    </row>
    <row r="1031" spans="1:7" ht="14.6">
      <c r="A1031" s="145" t="s">
        <v>2159</v>
      </c>
      <c r="B1031" s="145" t="s">
        <v>739</v>
      </c>
      <c r="C1031" s="145" t="s">
        <v>337</v>
      </c>
      <c r="D1031" s="145" t="s">
        <v>343</v>
      </c>
      <c r="E1031" s="144" t="s">
        <v>2160</v>
      </c>
      <c r="F1031" s="144">
        <v>0</v>
      </c>
      <c r="G1031" s="144">
        <v>1</v>
      </c>
    </row>
    <row r="1032" spans="1:7" ht="14.6">
      <c r="A1032" s="145" t="s">
        <v>2161</v>
      </c>
      <c r="B1032" s="145" t="s">
        <v>739</v>
      </c>
      <c r="C1032" s="145" t="s">
        <v>337</v>
      </c>
      <c r="D1032" s="145" t="s">
        <v>343</v>
      </c>
      <c r="E1032" s="144" t="s">
        <v>1785</v>
      </c>
      <c r="F1032" s="144">
        <v>0</v>
      </c>
      <c r="G1032" s="144">
        <v>1</v>
      </c>
    </row>
    <row r="1033" spans="1:7" ht="14.6">
      <c r="A1033" s="145" t="s">
        <v>2162</v>
      </c>
      <c r="B1033" s="145" t="s">
        <v>739</v>
      </c>
      <c r="C1033" s="145" t="s">
        <v>337</v>
      </c>
      <c r="D1033" s="145" t="s">
        <v>343</v>
      </c>
      <c r="E1033" s="144" t="s">
        <v>2163</v>
      </c>
      <c r="F1033" s="144">
        <v>0</v>
      </c>
      <c r="G1033" s="144">
        <v>1</v>
      </c>
    </row>
    <row r="1034" spans="1:7" ht="14.6">
      <c r="A1034" s="145" t="s">
        <v>2164</v>
      </c>
      <c r="B1034" s="145" t="s">
        <v>739</v>
      </c>
      <c r="C1034" s="145" t="s">
        <v>337</v>
      </c>
      <c r="D1034" s="145" t="s">
        <v>343</v>
      </c>
      <c r="E1034" s="144" t="s">
        <v>2165</v>
      </c>
      <c r="F1034" s="144" t="s">
        <v>2166</v>
      </c>
      <c r="G1034" s="144">
        <v>1</v>
      </c>
    </row>
    <row r="1035" spans="1:7" ht="14.6">
      <c r="A1035" s="145" t="s">
        <v>2167</v>
      </c>
      <c r="B1035" s="145" t="s">
        <v>739</v>
      </c>
      <c r="C1035" s="145" t="s">
        <v>337</v>
      </c>
      <c r="D1035" s="145" t="s">
        <v>343</v>
      </c>
      <c r="E1035" s="144" t="s">
        <v>1833</v>
      </c>
      <c r="F1035" s="144">
        <v>0</v>
      </c>
      <c r="G1035" s="144">
        <v>1</v>
      </c>
    </row>
    <row r="1036" spans="1:7" ht="14.6">
      <c r="A1036" s="145" t="s">
        <v>2168</v>
      </c>
      <c r="B1036" s="145" t="s">
        <v>739</v>
      </c>
      <c r="C1036" s="145" t="s">
        <v>337</v>
      </c>
      <c r="D1036" s="145" t="s">
        <v>343</v>
      </c>
      <c r="E1036" s="144" t="s">
        <v>2169</v>
      </c>
      <c r="F1036" s="144">
        <v>0</v>
      </c>
      <c r="G1036" s="144">
        <v>1</v>
      </c>
    </row>
    <row r="1037" spans="1:7" ht="14.6">
      <c r="A1037" s="145" t="s">
        <v>2170</v>
      </c>
      <c r="B1037" s="145" t="s">
        <v>739</v>
      </c>
      <c r="C1037" s="145" t="s">
        <v>337</v>
      </c>
      <c r="D1037" s="145" t="s">
        <v>343</v>
      </c>
      <c r="E1037" s="144" t="s">
        <v>1787</v>
      </c>
      <c r="F1037" s="144">
        <v>0</v>
      </c>
      <c r="G1037" s="144">
        <v>1</v>
      </c>
    </row>
    <row r="1038" spans="1:7" ht="14.6">
      <c r="A1038" s="145" t="s">
        <v>2171</v>
      </c>
      <c r="B1038" s="145" t="s">
        <v>739</v>
      </c>
      <c r="C1038" s="145" t="s">
        <v>337</v>
      </c>
      <c r="D1038" s="145" t="s">
        <v>343</v>
      </c>
      <c r="E1038" s="144" t="s">
        <v>2172</v>
      </c>
      <c r="F1038" s="144">
        <v>0</v>
      </c>
      <c r="G1038" s="144">
        <v>1</v>
      </c>
    </row>
    <row r="1039" spans="1:7" ht="14.6">
      <c r="A1039" s="145" t="s">
        <v>2173</v>
      </c>
      <c r="B1039" s="145" t="s">
        <v>739</v>
      </c>
      <c r="C1039" s="145" t="s">
        <v>337</v>
      </c>
      <c r="D1039" s="145" t="s">
        <v>343</v>
      </c>
      <c r="E1039" s="144" t="s">
        <v>2174</v>
      </c>
      <c r="F1039" s="144" t="s">
        <v>2175</v>
      </c>
      <c r="G1039" s="144">
        <v>1</v>
      </c>
    </row>
    <row r="1040" spans="1:7" ht="14.6">
      <c r="A1040" s="145" t="s">
        <v>2176</v>
      </c>
      <c r="B1040" s="145" t="s">
        <v>739</v>
      </c>
      <c r="C1040" s="145" t="s">
        <v>337</v>
      </c>
      <c r="D1040" s="145" t="s">
        <v>343</v>
      </c>
      <c r="E1040" s="144" t="s">
        <v>2177</v>
      </c>
      <c r="F1040" s="144">
        <v>0</v>
      </c>
      <c r="G1040" s="144">
        <v>1</v>
      </c>
    </row>
    <row r="1041" spans="1:7" ht="14.6">
      <c r="A1041" s="145" t="s">
        <v>2178</v>
      </c>
      <c r="B1041" s="145" t="s">
        <v>739</v>
      </c>
      <c r="C1041" s="145" t="s">
        <v>337</v>
      </c>
      <c r="D1041" s="145" t="s">
        <v>343</v>
      </c>
      <c r="E1041" s="144" t="s">
        <v>2179</v>
      </c>
      <c r="F1041" s="144">
        <v>0</v>
      </c>
      <c r="G1041" s="144">
        <v>1</v>
      </c>
    </row>
    <row r="1042" spans="1:7" ht="14.6">
      <c r="A1042" s="145" t="s">
        <v>2180</v>
      </c>
      <c r="B1042" s="145" t="s">
        <v>739</v>
      </c>
      <c r="C1042" s="145" t="s">
        <v>337</v>
      </c>
      <c r="D1042" s="145" t="s">
        <v>343</v>
      </c>
      <c r="E1042" s="144" t="s">
        <v>2181</v>
      </c>
      <c r="F1042" s="144" t="s">
        <v>2182</v>
      </c>
      <c r="G1042" s="144">
        <v>1</v>
      </c>
    </row>
    <row r="1043" spans="1:7" ht="14.6">
      <c r="A1043" s="145" t="s">
        <v>2183</v>
      </c>
      <c r="B1043" s="145" t="s">
        <v>739</v>
      </c>
      <c r="C1043" s="145" t="s">
        <v>337</v>
      </c>
      <c r="D1043" s="145" t="s">
        <v>343</v>
      </c>
      <c r="E1043" s="144" t="s">
        <v>2184</v>
      </c>
      <c r="F1043" s="144">
        <v>0</v>
      </c>
      <c r="G1043" s="144">
        <v>1</v>
      </c>
    </row>
    <row r="1044" spans="1:7" ht="14.6">
      <c r="A1044" s="145" t="s">
        <v>2185</v>
      </c>
      <c r="B1044" s="145" t="s">
        <v>739</v>
      </c>
      <c r="C1044" s="145" t="s">
        <v>337</v>
      </c>
      <c r="D1044" s="145" t="s">
        <v>343</v>
      </c>
      <c r="E1044" s="144" t="s">
        <v>2027</v>
      </c>
      <c r="F1044" s="144">
        <v>0</v>
      </c>
      <c r="G1044" s="144">
        <v>1</v>
      </c>
    </row>
    <row r="1045" spans="1:7" ht="14.6">
      <c r="A1045" s="145" t="s">
        <v>2186</v>
      </c>
      <c r="B1045" s="145" t="s">
        <v>739</v>
      </c>
      <c r="C1045" s="145" t="s">
        <v>337</v>
      </c>
      <c r="D1045" s="145" t="s">
        <v>343</v>
      </c>
      <c r="E1045" s="144" t="s">
        <v>2187</v>
      </c>
      <c r="F1045" s="144">
        <v>0</v>
      </c>
      <c r="G1045" s="144">
        <v>1</v>
      </c>
    </row>
    <row r="1046" spans="1:7" ht="14.6">
      <c r="A1046" s="145" t="s">
        <v>2188</v>
      </c>
      <c r="B1046" s="145" t="s">
        <v>739</v>
      </c>
      <c r="C1046" s="145" t="s">
        <v>337</v>
      </c>
      <c r="D1046" s="145" t="s">
        <v>343</v>
      </c>
      <c r="E1046" s="144" t="s">
        <v>2189</v>
      </c>
      <c r="F1046" s="144" t="s">
        <v>2190</v>
      </c>
      <c r="G1046" s="144">
        <v>1</v>
      </c>
    </row>
    <row r="1047" spans="1:7" ht="14.6">
      <c r="A1047" s="145" t="s">
        <v>2191</v>
      </c>
      <c r="B1047" s="145" t="s">
        <v>739</v>
      </c>
      <c r="C1047" s="145" t="s">
        <v>337</v>
      </c>
      <c r="D1047" s="145" t="s">
        <v>343</v>
      </c>
      <c r="E1047" s="144" t="s">
        <v>2192</v>
      </c>
      <c r="F1047" s="144" t="s">
        <v>2193</v>
      </c>
      <c r="G1047" s="144">
        <v>1</v>
      </c>
    </row>
    <row r="1048" spans="1:7" ht="14.6">
      <c r="A1048" s="145" t="s">
        <v>2194</v>
      </c>
      <c r="B1048" s="145" t="s">
        <v>739</v>
      </c>
      <c r="C1048" s="145" t="s">
        <v>337</v>
      </c>
      <c r="D1048" s="145" t="s">
        <v>343</v>
      </c>
      <c r="E1048" s="144" t="s">
        <v>2195</v>
      </c>
      <c r="F1048" s="144">
        <v>0</v>
      </c>
      <c r="G1048" s="144">
        <v>1</v>
      </c>
    </row>
    <row r="1049" spans="1:7" ht="14.6">
      <c r="A1049" s="145" t="s">
        <v>2196</v>
      </c>
      <c r="B1049" s="145" t="s">
        <v>739</v>
      </c>
      <c r="C1049" s="145" t="s">
        <v>337</v>
      </c>
      <c r="D1049" s="145" t="s">
        <v>343</v>
      </c>
      <c r="E1049" s="144" t="s">
        <v>679</v>
      </c>
      <c r="F1049" s="144">
        <v>0</v>
      </c>
      <c r="G1049" s="144">
        <v>1</v>
      </c>
    </row>
    <row r="1050" spans="1:7" ht="14.6">
      <c r="A1050" s="145" t="s">
        <v>2197</v>
      </c>
      <c r="B1050" s="145" t="s">
        <v>739</v>
      </c>
      <c r="C1050" s="145" t="s">
        <v>337</v>
      </c>
      <c r="D1050" s="145" t="s">
        <v>343</v>
      </c>
      <c r="E1050" s="144" t="s">
        <v>1377</v>
      </c>
      <c r="F1050" s="144">
        <v>0</v>
      </c>
      <c r="G1050" s="144">
        <v>1</v>
      </c>
    </row>
    <row r="1051" spans="1:7" ht="14.6">
      <c r="A1051" s="145" t="s">
        <v>2198</v>
      </c>
      <c r="B1051" s="145" t="s">
        <v>739</v>
      </c>
      <c r="C1051" s="145" t="s">
        <v>337</v>
      </c>
      <c r="D1051" s="145" t="s">
        <v>343</v>
      </c>
      <c r="E1051" s="144" t="s">
        <v>2199</v>
      </c>
      <c r="F1051" s="144">
        <v>0</v>
      </c>
      <c r="G1051" s="144">
        <v>1</v>
      </c>
    </row>
    <row r="1052" spans="1:7" ht="14.6">
      <c r="A1052" s="145" t="s">
        <v>2200</v>
      </c>
      <c r="B1052" s="145" t="s">
        <v>739</v>
      </c>
      <c r="C1052" s="145" t="s">
        <v>337</v>
      </c>
      <c r="D1052" s="145" t="s">
        <v>343</v>
      </c>
      <c r="E1052" s="144" t="s">
        <v>2201</v>
      </c>
      <c r="F1052" s="144">
        <v>0</v>
      </c>
      <c r="G1052" s="144">
        <v>1</v>
      </c>
    </row>
    <row r="1053" spans="1:7" ht="14.6">
      <c r="A1053" s="145" t="s">
        <v>2202</v>
      </c>
      <c r="B1053" s="145" t="s">
        <v>739</v>
      </c>
      <c r="C1053" s="145" t="s">
        <v>337</v>
      </c>
      <c r="D1053" s="145" t="s">
        <v>343</v>
      </c>
      <c r="E1053" s="144" t="s">
        <v>2203</v>
      </c>
      <c r="F1053" s="144">
        <v>0</v>
      </c>
      <c r="G1053" s="144">
        <v>1</v>
      </c>
    </row>
    <row r="1054" spans="1:7" ht="14.6">
      <c r="A1054" s="145" t="s">
        <v>2204</v>
      </c>
      <c r="B1054" s="145" t="s">
        <v>739</v>
      </c>
      <c r="C1054" s="145" t="s">
        <v>337</v>
      </c>
      <c r="D1054" s="145" t="s">
        <v>343</v>
      </c>
      <c r="E1054" s="144" t="s">
        <v>2205</v>
      </c>
      <c r="F1054" s="144">
        <v>0</v>
      </c>
      <c r="G1054" s="144">
        <v>1</v>
      </c>
    </row>
    <row r="1055" spans="1:7" ht="14.6">
      <c r="A1055" s="145" t="s">
        <v>2206</v>
      </c>
      <c r="B1055" s="145" t="s">
        <v>739</v>
      </c>
      <c r="C1055" s="145" t="s">
        <v>337</v>
      </c>
      <c r="D1055" s="145" t="s">
        <v>343</v>
      </c>
      <c r="E1055" s="144" t="s">
        <v>2207</v>
      </c>
      <c r="F1055" s="144" t="s">
        <v>2208</v>
      </c>
      <c r="G1055" s="144">
        <v>1</v>
      </c>
    </row>
    <row r="1056" spans="1:7" ht="14.6">
      <c r="A1056" s="145" t="s">
        <v>2209</v>
      </c>
      <c r="B1056" s="145" t="s">
        <v>739</v>
      </c>
      <c r="C1056" s="145" t="s">
        <v>337</v>
      </c>
      <c r="D1056" s="145" t="s">
        <v>343</v>
      </c>
      <c r="E1056" s="144" t="s">
        <v>2210</v>
      </c>
      <c r="F1056" s="144" t="s">
        <v>2211</v>
      </c>
      <c r="G1056" s="144">
        <v>1</v>
      </c>
    </row>
    <row r="1057" spans="1:7" ht="14.6">
      <c r="A1057" s="145" t="s">
        <v>2212</v>
      </c>
      <c r="B1057" s="145" t="s">
        <v>739</v>
      </c>
      <c r="C1057" s="145" t="s">
        <v>337</v>
      </c>
      <c r="D1057" s="145" t="s">
        <v>343</v>
      </c>
      <c r="E1057" s="144" t="s">
        <v>2213</v>
      </c>
      <c r="F1057" s="144" t="s">
        <v>2214</v>
      </c>
      <c r="G1057" s="144">
        <v>1</v>
      </c>
    </row>
    <row r="1058" spans="1:7" ht="14.6">
      <c r="A1058" s="145" t="s">
        <v>2215</v>
      </c>
      <c r="B1058" s="145" t="s">
        <v>739</v>
      </c>
      <c r="C1058" s="145" t="s">
        <v>337</v>
      </c>
      <c r="D1058" s="145" t="s">
        <v>343</v>
      </c>
      <c r="E1058" s="144" t="s">
        <v>695</v>
      </c>
      <c r="F1058" s="144" t="s">
        <v>696</v>
      </c>
      <c r="G1058" s="144">
        <v>1</v>
      </c>
    </row>
    <row r="1059" spans="1:7" ht="14.6">
      <c r="A1059" s="145" t="s">
        <v>2216</v>
      </c>
      <c r="B1059" s="145" t="s">
        <v>739</v>
      </c>
      <c r="C1059" s="145" t="s">
        <v>337</v>
      </c>
      <c r="D1059" s="145" t="s">
        <v>343</v>
      </c>
      <c r="E1059" s="144" t="s">
        <v>2067</v>
      </c>
      <c r="F1059" s="144">
        <v>0</v>
      </c>
      <c r="G1059" s="144">
        <v>1</v>
      </c>
    </row>
    <row r="1060" spans="1:7" ht="14.6">
      <c r="A1060" s="145" t="s">
        <v>2217</v>
      </c>
      <c r="B1060" s="145" t="s">
        <v>739</v>
      </c>
      <c r="C1060" s="145" t="s">
        <v>337</v>
      </c>
      <c r="D1060" s="145" t="s">
        <v>343</v>
      </c>
      <c r="E1060" s="144" t="s">
        <v>2218</v>
      </c>
      <c r="F1060" s="144">
        <v>0</v>
      </c>
      <c r="G1060" s="144">
        <v>1</v>
      </c>
    </row>
    <row r="1061" spans="1:7" ht="14.6">
      <c r="A1061" s="145" t="s">
        <v>2219</v>
      </c>
      <c r="B1061" s="145" t="s">
        <v>739</v>
      </c>
      <c r="C1061" s="145" t="s">
        <v>337</v>
      </c>
      <c r="D1061" s="145" t="s">
        <v>343</v>
      </c>
      <c r="E1061" s="144" t="s">
        <v>2220</v>
      </c>
      <c r="F1061" s="144" t="s">
        <v>2221</v>
      </c>
      <c r="G1061" s="144">
        <v>1</v>
      </c>
    </row>
    <row r="1062" spans="1:7" ht="14.6">
      <c r="A1062" s="145" t="s">
        <v>2222</v>
      </c>
      <c r="B1062" s="145" t="s">
        <v>739</v>
      </c>
      <c r="C1062" s="145" t="s">
        <v>337</v>
      </c>
      <c r="D1062" s="145" t="s">
        <v>343</v>
      </c>
      <c r="E1062" s="144" t="s">
        <v>642</v>
      </c>
      <c r="F1062" s="144" t="s">
        <v>643</v>
      </c>
      <c r="G1062" s="144">
        <v>1</v>
      </c>
    </row>
    <row r="1063" spans="1:7" ht="14.6">
      <c r="A1063" s="145" t="s">
        <v>2223</v>
      </c>
      <c r="B1063" s="145" t="s">
        <v>739</v>
      </c>
      <c r="C1063" s="145" t="s">
        <v>337</v>
      </c>
      <c r="D1063" s="145" t="s">
        <v>343</v>
      </c>
      <c r="E1063" s="144" t="s">
        <v>2224</v>
      </c>
      <c r="F1063" s="144">
        <v>0</v>
      </c>
      <c r="G1063" s="144">
        <v>1</v>
      </c>
    </row>
    <row r="1064" spans="1:7" ht="14.6">
      <c r="A1064" s="145" t="s">
        <v>2225</v>
      </c>
      <c r="B1064" s="145" t="s">
        <v>739</v>
      </c>
      <c r="C1064" s="145" t="s">
        <v>337</v>
      </c>
      <c r="D1064" s="145" t="s">
        <v>343</v>
      </c>
      <c r="E1064" s="144" t="s">
        <v>2071</v>
      </c>
      <c r="F1064" s="144">
        <v>0</v>
      </c>
      <c r="G1064" s="144">
        <v>1</v>
      </c>
    </row>
    <row r="1065" spans="1:7" ht="14.6">
      <c r="A1065" s="145" t="s">
        <v>2226</v>
      </c>
      <c r="B1065" s="145" t="s">
        <v>747</v>
      </c>
      <c r="C1065" s="145" t="s">
        <v>337</v>
      </c>
      <c r="D1065" s="145" t="s">
        <v>356</v>
      </c>
      <c r="E1065" s="144" t="s">
        <v>2227</v>
      </c>
      <c r="F1065" s="144">
        <v>0</v>
      </c>
      <c r="G1065" s="144">
        <v>1</v>
      </c>
    </row>
    <row r="1066" spans="1:7" ht="14.6">
      <c r="A1066" s="145" t="s">
        <v>2228</v>
      </c>
      <c r="B1066" s="145" t="s">
        <v>747</v>
      </c>
      <c r="C1066" s="145" t="s">
        <v>337</v>
      </c>
      <c r="D1066" s="145" t="s">
        <v>356</v>
      </c>
      <c r="E1066" s="144" t="s">
        <v>2229</v>
      </c>
      <c r="F1066" s="144">
        <v>0</v>
      </c>
      <c r="G1066" s="144">
        <v>1</v>
      </c>
    </row>
    <row r="1067" spans="1:7" ht="14.6">
      <c r="A1067" s="145" t="s">
        <v>2230</v>
      </c>
      <c r="B1067" s="145" t="s">
        <v>747</v>
      </c>
      <c r="C1067" s="145" t="s">
        <v>337</v>
      </c>
      <c r="D1067" s="145" t="s">
        <v>356</v>
      </c>
      <c r="E1067" s="144" t="s">
        <v>2231</v>
      </c>
      <c r="F1067" s="144">
        <v>0</v>
      </c>
      <c r="G1067" s="144">
        <v>1</v>
      </c>
    </row>
    <row r="1068" spans="1:7" ht="14.6">
      <c r="A1068" s="145" t="s">
        <v>2232</v>
      </c>
      <c r="B1068" s="145" t="s">
        <v>747</v>
      </c>
      <c r="C1068" s="145" t="s">
        <v>337</v>
      </c>
      <c r="D1068" s="145" t="s">
        <v>356</v>
      </c>
      <c r="E1068" s="144" t="s">
        <v>2111</v>
      </c>
      <c r="F1068" s="144" t="s">
        <v>2112</v>
      </c>
      <c r="G1068" s="144">
        <v>1</v>
      </c>
    </row>
    <row r="1069" spans="1:7" ht="14.6">
      <c r="A1069" s="145" t="s">
        <v>2233</v>
      </c>
      <c r="B1069" s="145" t="s">
        <v>747</v>
      </c>
      <c r="C1069" s="145" t="s">
        <v>337</v>
      </c>
      <c r="D1069" s="145" t="s">
        <v>356</v>
      </c>
      <c r="E1069" s="144" t="s">
        <v>2234</v>
      </c>
      <c r="F1069" s="144">
        <v>0</v>
      </c>
      <c r="G1069" s="144">
        <v>1</v>
      </c>
    </row>
    <row r="1070" spans="1:7" ht="14.6">
      <c r="A1070" s="145" t="s">
        <v>2235</v>
      </c>
      <c r="B1070" s="145" t="s">
        <v>747</v>
      </c>
      <c r="C1070" s="145" t="s">
        <v>337</v>
      </c>
      <c r="D1070" s="145" t="s">
        <v>356</v>
      </c>
      <c r="E1070" s="144" t="s">
        <v>2114</v>
      </c>
      <c r="F1070" s="144">
        <v>0</v>
      </c>
      <c r="G1070" s="144">
        <v>1</v>
      </c>
    </row>
    <row r="1071" spans="1:7" ht="14.6">
      <c r="A1071" s="145" t="s">
        <v>2236</v>
      </c>
      <c r="B1071" s="145" t="s">
        <v>747</v>
      </c>
      <c r="C1071" s="145" t="s">
        <v>337</v>
      </c>
      <c r="D1071" s="145" t="s">
        <v>356</v>
      </c>
      <c r="E1071" s="144" t="s">
        <v>2237</v>
      </c>
      <c r="F1071" s="144" t="s">
        <v>2238</v>
      </c>
      <c r="G1071" s="144">
        <v>1</v>
      </c>
    </row>
    <row r="1072" spans="1:7" ht="14.6">
      <c r="A1072" s="145" t="s">
        <v>2239</v>
      </c>
      <c r="B1072" s="145" t="s">
        <v>747</v>
      </c>
      <c r="C1072" s="145" t="s">
        <v>337</v>
      </c>
      <c r="D1072" s="145" t="s">
        <v>356</v>
      </c>
      <c r="E1072" s="144" t="s">
        <v>2240</v>
      </c>
      <c r="F1072" s="144">
        <v>0</v>
      </c>
      <c r="G1072" s="144">
        <v>1</v>
      </c>
    </row>
    <row r="1073" spans="1:7" ht="14.6">
      <c r="A1073" s="145" t="s">
        <v>2241</v>
      </c>
      <c r="B1073" s="145" t="s">
        <v>747</v>
      </c>
      <c r="C1073" s="145" t="s">
        <v>337</v>
      </c>
      <c r="D1073" s="145" t="s">
        <v>356</v>
      </c>
      <c r="E1073" s="144" t="s">
        <v>2242</v>
      </c>
      <c r="F1073" s="144">
        <v>0</v>
      </c>
      <c r="G1073" s="144">
        <v>1</v>
      </c>
    </row>
    <row r="1074" spans="1:7" ht="14.6">
      <c r="A1074" s="145" t="s">
        <v>2243</v>
      </c>
      <c r="B1074" s="145" t="s">
        <v>747</v>
      </c>
      <c r="C1074" s="145" t="s">
        <v>337</v>
      </c>
      <c r="D1074" s="145" t="s">
        <v>356</v>
      </c>
      <c r="E1074" s="144" t="s">
        <v>2244</v>
      </c>
      <c r="F1074" s="144">
        <v>0</v>
      </c>
      <c r="G1074" s="144">
        <v>1</v>
      </c>
    </row>
    <row r="1075" spans="1:7" ht="14.6">
      <c r="A1075" s="145" t="s">
        <v>2245</v>
      </c>
      <c r="B1075" s="145" t="s">
        <v>747</v>
      </c>
      <c r="C1075" s="145" t="s">
        <v>337</v>
      </c>
      <c r="D1075" s="145" t="s">
        <v>356</v>
      </c>
      <c r="E1075" s="144" t="s">
        <v>2116</v>
      </c>
      <c r="F1075" s="144">
        <v>0</v>
      </c>
      <c r="G1075" s="144">
        <v>1</v>
      </c>
    </row>
    <row r="1076" spans="1:7" ht="14.6">
      <c r="A1076" s="145" t="s">
        <v>2246</v>
      </c>
      <c r="B1076" s="145" t="s">
        <v>747</v>
      </c>
      <c r="C1076" s="145" t="s">
        <v>337</v>
      </c>
      <c r="D1076" s="145" t="s">
        <v>356</v>
      </c>
      <c r="E1076" s="144" t="s">
        <v>1572</v>
      </c>
      <c r="F1076" s="144">
        <v>0</v>
      </c>
      <c r="G1076" s="144">
        <v>1</v>
      </c>
    </row>
    <row r="1077" spans="1:7" ht="14.6">
      <c r="A1077" s="145" t="s">
        <v>2247</v>
      </c>
      <c r="B1077" s="145" t="s">
        <v>747</v>
      </c>
      <c r="C1077" s="145" t="s">
        <v>337</v>
      </c>
      <c r="D1077" s="145" t="s">
        <v>356</v>
      </c>
      <c r="E1077" s="144" t="s">
        <v>2248</v>
      </c>
      <c r="F1077" s="144">
        <v>0</v>
      </c>
      <c r="G1077" s="144">
        <v>1</v>
      </c>
    </row>
    <row r="1078" spans="1:7" ht="14.6">
      <c r="A1078" s="145" t="s">
        <v>2249</v>
      </c>
      <c r="B1078" s="145" t="s">
        <v>747</v>
      </c>
      <c r="C1078" s="145" t="s">
        <v>337</v>
      </c>
      <c r="D1078" s="145" t="s">
        <v>356</v>
      </c>
      <c r="E1078" s="144" t="s">
        <v>2250</v>
      </c>
      <c r="F1078" s="144">
        <v>0</v>
      </c>
      <c r="G1078" s="144">
        <v>1</v>
      </c>
    </row>
    <row r="1079" spans="1:7" ht="14.6">
      <c r="A1079" s="145" t="s">
        <v>2251</v>
      </c>
      <c r="B1079" s="145" t="s">
        <v>747</v>
      </c>
      <c r="C1079" s="145" t="s">
        <v>337</v>
      </c>
      <c r="D1079" s="145" t="s">
        <v>356</v>
      </c>
      <c r="E1079" s="144" t="s">
        <v>2252</v>
      </c>
      <c r="F1079" s="144">
        <v>0</v>
      </c>
      <c r="G1079" s="144">
        <v>1</v>
      </c>
    </row>
    <row r="1080" spans="1:7" ht="14.6">
      <c r="A1080" s="145" t="s">
        <v>2253</v>
      </c>
      <c r="B1080" s="145" t="s">
        <v>747</v>
      </c>
      <c r="C1080" s="145" t="s">
        <v>337</v>
      </c>
      <c r="D1080" s="145" t="s">
        <v>356</v>
      </c>
      <c r="E1080" s="144" t="s">
        <v>2254</v>
      </c>
      <c r="F1080" s="144">
        <v>0</v>
      </c>
      <c r="G1080" s="144">
        <v>1</v>
      </c>
    </row>
    <row r="1081" spans="1:7" ht="14.6">
      <c r="A1081" s="145" t="s">
        <v>2255</v>
      </c>
      <c r="B1081" s="145" t="s">
        <v>747</v>
      </c>
      <c r="C1081" s="145" t="s">
        <v>337</v>
      </c>
      <c r="D1081" s="145" t="s">
        <v>356</v>
      </c>
      <c r="E1081" s="144" t="s">
        <v>2256</v>
      </c>
      <c r="F1081" s="144">
        <v>0</v>
      </c>
      <c r="G1081" s="144">
        <v>1</v>
      </c>
    </row>
    <row r="1082" spans="1:7" ht="14.6">
      <c r="A1082" s="145" t="s">
        <v>2257</v>
      </c>
      <c r="B1082" s="145" t="s">
        <v>747</v>
      </c>
      <c r="C1082" s="145" t="s">
        <v>337</v>
      </c>
      <c r="D1082" s="145" t="s">
        <v>356</v>
      </c>
      <c r="E1082" s="144" t="s">
        <v>2258</v>
      </c>
      <c r="F1082" s="144">
        <v>0</v>
      </c>
      <c r="G1082" s="144">
        <v>1</v>
      </c>
    </row>
    <row r="1083" spans="1:7" ht="14.6">
      <c r="A1083" s="145" t="s">
        <v>2259</v>
      </c>
      <c r="B1083" s="145" t="s">
        <v>747</v>
      </c>
      <c r="C1083" s="145" t="s">
        <v>337</v>
      </c>
      <c r="D1083" s="145" t="s">
        <v>356</v>
      </c>
      <c r="E1083" s="144" t="s">
        <v>2260</v>
      </c>
      <c r="F1083" s="144">
        <v>0</v>
      </c>
      <c r="G1083" s="144">
        <v>1</v>
      </c>
    </row>
    <row r="1084" spans="1:7" ht="14.6">
      <c r="A1084" s="145" t="s">
        <v>2261</v>
      </c>
      <c r="B1084" s="145" t="s">
        <v>747</v>
      </c>
      <c r="C1084" s="145" t="s">
        <v>337</v>
      </c>
      <c r="D1084" s="145" t="s">
        <v>356</v>
      </c>
      <c r="E1084" s="144" t="s">
        <v>2262</v>
      </c>
      <c r="F1084" s="144" t="s">
        <v>1722</v>
      </c>
      <c r="G1084" s="144">
        <v>1</v>
      </c>
    </row>
    <row r="1085" spans="1:7" ht="14.6">
      <c r="A1085" s="145" t="s">
        <v>2263</v>
      </c>
      <c r="B1085" s="145" t="s">
        <v>747</v>
      </c>
      <c r="C1085" s="145" t="s">
        <v>337</v>
      </c>
      <c r="D1085" s="145" t="s">
        <v>356</v>
      </c>
      <c r="E1085" s="144" t="s">
        <v>2264</v>
      </c>
      <c r="F1085" s="144">
        <v>0</v>
      </c>
      <c r="G1085" s="144">
        <v>1</v>
      </c>
    </row>
    <row r="1086" spans="1:7" ht="14.6">
      <c r="A1086" s="145" t="s">
        <v>2265</v>
      </c>
      <c r="B1086" s="145" t="s">
        <v>747</v>
      </c>
      <c r="C1086" s="145" t="s">
        <v>337</v>
      </c>
      <c r="D1086" s="145" t="s">
        <v>356</v>
      </c>
      <c r="E1086" s="144" t="s">
        <v>2266</v>
      </c>
      <c r="F1086" s="144">
        <v>0</v>
      </c>
      <c r="G1086" s="144">
        <v>1</v>
      </c>
    </row>
    <row r="1087" spans="1:7" ht="14.6">
      <c r="A1087" s="145" t="s">
        <v>2267</v>
      </c>
      <c r="B1087" s="145" t="s">
        <v>747</v>
      </c>
      <c r="C1087" s="145" t="s">
        <v>337</v>
      </c>
      <c r="D1087" s="145" t="s">
        <v>356</v>
      </c>
      <c r="E1087" s="144" t="s">
        <v>2268</v>
      </c>
      <c r="F1087" s="144">
        <v>0</v>
      </c>
      <c r="G1087" s="144">
        <v>1</v>
      </c>
    </row>
    <row r="1088" spans="1:7" ht="14.6">
      <c r="A1088" s="145" t="s">
        <v>2269</v>
      </c>
      <c r="B1088" s="145" t="s">
        <v>747</v>
      </c>
      <c r="C1088" s="145" t="s">
        <v>337</v>
      </c>
      <c r="D1088" s="145" t="s">
        <v>356</v>
      </c>
      <c r="E1088" s="144" t="s">
        <v>2270</v>
      </c>
      <c r="F1088" s="144">
        <v>0</v>
      </c>
      <c r="G1088" s="144">
        <v>1</v>
      </c>
    </row>
    <row r="1089" spans="1:7" ht="14.6">
      <c r="A1089" s="145" t="s">
        <v>2271</v>
      </c>
      <c r="B1089" s="145" t="s">
        <v>747</v>
      </c>
      <c r="C1089" s="145" t="s">
        <v>337</v>
      </c>
      <c r="D1089" s="145" t="s">
        <v>356</v>
      </c>
      <c r="E1089" s="144" t="s">
        <v>2272</v>
      </c>
      <c r="F1089" s="144" t="s">
        <v>1733</v>
      </c>
      <c r="G1089" s="144">
        <v>1</v>
      </c>
    </row>
    <row r="1090" spans="1:7" ht="14.6">
      <c r="A1090" s="145" t="s">
        <v>2273</v>
      </c>
      <c r="B1090" s="145" t="s">
        <v>747</v>
      </c>
      <c r="C1090" s="145" t="s">
        <v>337</v>
      </c>
      <c r="D1090" s="145" t="s">
        <v>356</v>
      </c>
      <c r="E1090" s="144" t="s">
        <v>2274</v>
      </c>
      <c r="F1090" s="144">
        <v>0</v>
      </c>
      <c r="G1090" s="144">
        <v>1</v>
      </c>
    </row>
    <row r="1091" spans="1:7" ht="14.6">
      <c r="A1091" s="145" t="s">
        <v>2275</v>
      </c>
      <c r="B1091" s="145" t="s">
        <v>747</v>
      </c>
      <c r="C1091" s="145" t="s">
        <v>337</v>
      </c>
      <c r="D1091" s="145" t="s">
        <v>356</v>
      </c>
      <c r="E1091" s="144" t="s">
        <v>2276</v>
      </c>
      <c r="F1091" s="144" t="s">
        <v>1738</v>
      </c>
      <c r="G1091" s="144">
        <v>1</v>
      </c>
    </row>
    <row r="1092" spans="1:7" ht="14.6">
      <c r="A1092" s="145" t="s">
        <v>2277</v>
      </c>
      <c r="B1092" s="145" t="s">
        <v>747</v>
      </c>
      <c r="C1092" s="145" t="s">
        <v>337</v>
      </c>
      <c r="D1092" s="145" t="s">
        <v>356</v>
      </c>
      <c r="E1092" s="144" t="s">
        <v>2278</v>
      </c>
      <c r="F1092" s="144">
        <v>0</v>
      </c>
      <c r="G1092" s="144">
        <v>1</v>
      </c>
    </row>
    <row r="1093" spans="1:7" ht="14.6">
      <c r="A1093" s="145" t="s">
        <v>2279</v>
      </c>
      <c r="B1093" s="145" t="s">
        <v>747</v>
      </c>
      <c r="C1093" s="145" t="s">
        <v>337</v>
      </c>
      <c r="D1093" s="145" t="s">
        <v>356</v>
      </c>
      <c r="E1093" s="144" t="s">
        <v>2280</v>
      </c>
      <c r="F1093" s="144">
        <v>0</v>
      </c>
      <c r="G1093" s="144">
        <v>1</v>
      </c>
    </row>
    <row r="1094" spans="1:7" ht="14.6">
      <c r="A1094" s="145" t="s">
        <v>2281</v>
      </c>
      <c r="B1094" s="145" t="s">
        <v>747</v>
      </c>
      <c r="C1094" s="145" t="s">
        <v>337</v>
      </c>
      <c r="D1094" s="145" t="s">
        <v>356</v>
      </c>
      <c r="E1094" s="144" t="s">
        <v>2282</v>
      </c>
      <c r="F1094" s="144">
        <v>0</v>
      </c>
      <c r="G1094" s="144">
        <v>1</v>
      </c>
    </row>
    <row r="1095" spans="1:7" ht="14.6">
      <c r="A1095" s="145" t="s">
        <v>2283</v>
      </c>
      <c r="B1095" s="145" t="s">
        <v>747</v>
      </c>
      <c r="C1095" s="145" t="s">
        <v>337</v>
      </c>
      <c r="D1095" s="145" t="s">
        <v>356</v>
      </c>
      <c r="E1095" s="144" t="s">
        <v>2284</v>
      </c>
      <c r="F1095" s="144">
        <v>0</v>
      </c>
      <c r="G1095" s="144">
        <v>1</v>
      </c>
    </row>
    <row r="1096" spans="1:7" ht="14.6">
      <c r="A1096" s="145" t="s">
        <v>2285</v>
      </c>
      <c r="B1096" s="145" t="s">
        <v>747</v>
      </c>
      <c r="C1096" s="145" t="s">
        <v>337</v>
      </c>
      <c r="D1096" s="145" t="s">
        <v>356</v>
      </c>
      <c r="E1096" s="144" t="s">
        <v>2286</v>
      </c>
      <c r="F1096" s="144">
        <v>0</v>
      </c>
      <c r="G1096" s="144">
        <v>1</v>
      </c>
    </row>
    <row r="1097" spans="1:7" ht="14.6">
      <c r="A1097" s="145" t="s">
        <v>2287</v>
      </c>
      <c r="B1097" s="145" t="s">
        <v>747</v>
      </c>
      <c r="C1097" s="145" t="s">
        <v>337</v>
      </c>
      <c r="D1097" s="145" t="s">
        <v>356</v>
      </c>
      <c r="E1097" s="144" t="s">
        <v>2288</v>
      </c>
      <c r="F1097" s="144">
        <v>0</v>
      </c>
      <c r="G1097" s="144">
        <v>1</v>
      </c>
    </row>
    <row r="1098" spans="1:7" ht="14.6">
      <c r="A1098" s="145" t="s">
        <v>2289</v>
      </c>
      <c r="B1098" s="145" t="s">
        <v>747</v>
      </c>
      <c r="C1098" s="145" t="s">
        <v>337</v>
      </c>
      <c r="D1098" s="145" t="s">
        <v>356</v>
      </c>
      <c r="E1098" s="144" t="s">
        <v>2290</v>
      </c>
      <c r="F1098" s="144">
        <v>0</v>
      </c>
      <c r="G1098" s="144">
        <v>1</v>
      </c>
    </row>
    <row r="1099" spans="1:7" ht="14.6">
      <c r="A1099" s="145" t="s">
        <v>2291</v>
      </c>
      <c r="B1099" s="145" t="s">
        <v>747</v>
      </c>
      <c r="C1099" s="145" t="s">
        <v>337</v>
      </c>
      <c r="D1099" s="145" t="s">
        <v>356</v>
      </c>
      <c r="E1099" s="144" t="s">
        <v>2292</v>
      </c>
      <c r="F1099" s="144">
        <v>0</v>
      </c>
      <c r="G1099" s="144">
        <v>1</v>
      </c>
    </row>
    <row r="1100" spans="1:7" ht="14.6">
      <c r="A1100" s="145" t="s">
        <v>2293</v>
      </c>
      <c r="B1100" s="145" t="s">
        <v>747</v>
      </c>
      <c r="C1100" s="145" t="s">
        <v>337</v>
      </c>
      <c r="D1100" s="145" t="s">
        <v>356</v>
      </c>
      <c r="E1100" s="144" t="s">
        <v>2294</v>
      </c>
      <c r="F1100" s="144">
        <v>0</v>
      </c>
      <c r="G1100" s="144">
        <v>1</v>
      </c>
    </row>
    <row r="1101" spans="1:7" ht="14.6">
      <c r="A1101" s="145" t="s">
        <v>2295</v>
      </c>
      <c r="B1101" s="145" t="s">
        <v>747</v>
      </c>
      <c r="C1101" s="145" t="s">
        <v>337</v>
      </c>
      <c r="D1101" s="145" t="s">
        <v>356</v>
      </c>
      <c r="E1101" s="144" t="s">
        <v>2296</v>
      </c>
      <c r="F1101" s="144">
        <v>0</v>
      </c>
      <c r="G1101" s="144">
        <v>1</v>
      </c>
    </row>
    <row r="1102" spans="1:7" ht="14.6">
      <c r="A1102" s="145" t="s">
        <v>2297</v>
      </c>
      <c r="B1102" s="145" t="s">
        <v>747</v>
      </c>
      <c r="C1102" s="145" t="s">
        <v>337</v>
      </c>
      <c r="D1102" s="145" t="s">
        <v>356</v>
      </c>
      <c r="E1102" s="144" t="s">
        <v>2298</v>
      </c>
      <c r="F1102" s="144">
        <v>0</v>
      </c>
      <c r="G1102" s="144">
        <v>1</v>
      </c>
    </row>
    <row r="1103" spans="1:7" ht="14.6">
      <c r="A1103" s="145" t="s">
        <v>2299</v>
      </c>
      <c r="B1103" s="145" t="s">
        <v>747</v>
      </c>
      <c r="C1103" s="145" t="s">
        <v>337</v>
      </c>
      <c r="D1103" s="145" t="s">
        <v>356</v>
      </c>
      <c r="E1103" s="144" t="s">
        <v>2300</v>
      </c>
      <c r="F1103" s="144">
        <v>0</v>
      </c>
      <c r="G1103" s="144">
        <v>1</v>
      </c>
    </row>
    <row r="1104" spans="1:7" ht="14.6">
      <c r="A1104" s="145" t="s">
        <v>2301</v>
      </c>
      <c r="B1104" s="145" t="s">
        <v>747</v>
      </c>
      <c r="C1104" s="145" t="s">
        <v>337</v>
      </c>
      <c r="D1104" s="145" t="s">
        <v>356</v>
      </c>
      <c r="E1104" s="144" t="s">
        <v>2302</v>
      </c>
      <c r="F1104" s="144">
        <v>0</v>
      </c>
      <c r="G1104" s="144">
        <v>1</v>
      </c>
    </row>
    <row r="1105" spans="1:7" ht="14.6">
      <c r="A1105" s="145" t="s">
        <v>2303</v>
      </c>
      <c r="B1105" s="145" t="s">
        <v>747</v>
      </c>
      <c r="C1105" s="145" t="s">
        <v>337</v>
      </c>
      <c r="D1105" s="145" t="s">
        <v>356</v>
      </c>
      <c r="E1105" s="144" t="s">
        <v>2304</v>
      </c>
      <c r="F1105" s="144">
        <v>0</v>
      </c>
      <c r="G1105" s="144">
        <v>1</v>
      </c>
    </row>
    <row r="1106" spans="1:7" ht="14.6">
      <c r="A1106" s="145" t="s">
        <v>2305</v>
      </c>
      <c r="B1106" s="145" t="s">
        <v>747</v>
      </c>
      <c r="C1106" s="145" t="s">
        <v>337</v>
      </c>
      <c r="D1106" s="145" t="s">
        <v>356</v>
      </c>
      <c r="E1106" s="144" t="s">
        <v>2306</v>
      </c>
      <c r="F1106" s="144">
        <v>0</v>
      </c>
      <c r="G1106" s="144">
        <v>1</v>
      </c>
    </row>
    <row r="1107" spans="1:7" ht="14.6">
      <c r="A1107" s="145" t="s">
        <v>2307</v>
      </c>
      <c r="B1107" s="145" t="s">
        <v>747</v>
      </c>
      <c r="C1107" s="145" t="s">
        <v>337</v>
      </c>
      <c r="D1107" s="145" t="s">
        <v>356</v>
      </c>
      <c r="E1107" s="144" t="s">
        <v>2308</v>
      </c>
      <c r="F1107" s="144">
        <v>0</v>
      </c>
      <c r="G1107" s="144">
        <v>1</v>
      </c>
    </row>
    <row r="1108" spans="1:7" ht="14.6">
      <c r="A1108" s="145" t="s">
        <v>2309</v>
      </c>
      <c r="B1108" s="145" t="s">
        <v>747</v>
      </c>
      <c r="C1108" s="145" t="s">
        <v>337</v>
      </c>
      <c r="D1108" s="145" t="s">
        <v>356</v>
      </c>
      <c r="E1108" s="144" t="s">
        <v>2310</v>
      </c>
      <c r="F1108" s="144" t="s">
        <v>1570</v>
      </c>
      <c r="G1108" s="144">
        <v>1</v>
      </c>
    </row>
    <row r="1109" spans="1:7" ht="14.6">
      <c r="A1109" s="145" t="s">
        <v>2311</v>
      </c>
      <c r="B1109" s="145" t="s">
        <v>747</v>
      </c>
      <c r="C1109" s="145" t="s">
        <v>337</v>
      </c>
      <c r="D1109" s="145" t="s">
        <v>356</v>
      </c>
      <c r="E1109" s="144" t="s">
        <v>2312</v>
      </c>
      <c r="F1109" s="144">
        <v>0</v>
      </c>
      <c r="G1109" s="144">
        <v>1</v>
      </c>
    </row>
    <row r="1110" spans="1:7" ht="14.6">
      <c r="A1110" s="145" t="s">
        <v>2313</v>
      </c>
      <c r="B1110" s="145" t="s">
        <v>747</v>
      </c>
      <c r="C1110" s="145" t="s">
        <v>337</v>
      </c>
      <c r="D1110" s="145" t="s">
        <v>356</v>
      </c>
      <c r="E1110" s="144" t="s">
        <v>2314</v>
      </c>
      <c r="F1110" s="144">
        <v>0</v>
      </c>
      <c r="G1110" s="144">
        <v>1</v>
      </c>
    </row>
    <row r="1111" spans="1:7" ht="14.6">
      <c r="A1111" s="145" t="s">
        <v>2315</v>
      </c>
      <c r="B1111" s="145" t="s">
        <v>747</v>
      </c>
      <c r="C1111" s="145" t="s">
        <v>337</v>
      </c>
      <c r="D1111" s="145" t="s">
        <v>356</v>
      </c>
      <c r="E1111" s="144" t="s">
        <v>2316</v>
      </c>
      <c r="F1111" s="144" t="s">
        <v>1768</v>
      </c>
      <c r="G1111" s="144">
        <v>1</v>
      </c>
    </row>
    <row r="1112" spans="1:7" ht="14.6">
      <c r="A1112" s="145" t="s">
        <v>2317</v>
      </c>
      <c r="B1112" s="145" t="s">
        <v>747</v>
      </c>
      <c r="C1112" s="145" t="s">
        <v>337</v>
      </c>
      <c r="D1112" s="145" t="s">
        <v>356</v>
      </c>
      <c r="E1112" s="144" t="s">
        <v>2318</v>
      </c>
      <c r="F1112" s="144">
        <v>0</v>
      </c>
      <c r="G1112" s="144">
        <v>1</v>
      </c>
    </row>
    <row r="1113" spans="1:7" ht="14.6">
      <c r="A1113" s="145" t="s">
        <v>2319</v>
      </c>
      <c r="B1113" s="145" t="s">
        <v>747</v>
      </c>
      <c r="C1113" s="145" t="s">
        <v>337</v>
      </c>
      <c r="D1113" s="145" t="s">
        <v>356</v>
      </c>
      <c r="E1113" s="144" t="s">
        <v>2320</v>
      </c>
      <c r="F1113" s="144">
        <v>0</v>
      </c>
      <c r="G1113" s="144">
        <v>1</v>
      </c>
    </row>
    <row r="1114" spans="1:7" ht="14.6">
      <c r="A1114" s="145" t="s">
        <v>2321</v>
      </c>
      <c r="B1114" s="145" t="s">
        <v>747</v>
      </c>
      <c r="C1114" s="145" t="s">
        <v>337</v>
      </c>
      <c r="D1114" s="145" t="s">
        <v>356</v>
      </c>
      <c r="E1114" s="144" t="s">
        <v>2322</v>
      </c>
      <c r="F1114" s="144">
        <v>0</v>
      </c>
      <c r="G1114" s="144">
        <v>1</v>
      </c>
    </row>
    <row r="1115" spans="1:7" ht="14.6">
      <c r="A1115" s="145" t="s">
        <v>2323</v>
      </c>
      <c r="B1115" s="145" t="s">
        <v>747</v>
      </c>
      <c r="C1115" s="145" t="s">
        <v>337</v>
      </c>
      <c r="D1115" s="145" t="s">
        <v>356</v>
      </c>
      <c r="E1115" s="144" t="s">
        <v>2324</v>
      </c>
      <c r="F1115" s="144">
        <v>0</v>
      </c>
      <c r="G1115" s="144">
        <v>1</v>
      </c>
    </row>
    <row r="1116" spans="1:7" ht="14.6">
      <c r="A1116" s="145" t="s">
        <v>2325</v>
      </c>
      <c r="B1116" s="145" t="s">
        <v>747</v>
      </c>
      <c r="C1116" s="145" t="s">
        <v>337</v>
      </c>
      <c r="D1116" s="145" t="s">
        <v>356</v>
      </c>
      <c r="E1116" s="144" t="s">
        <v>2326</v>
      </c>
      <c r="F1116" s="144">
        <v>0</v>
      </c>
      <c r="G1116" s="144">
        <v>1</v>
      </c>
    </row>
    <row r="1117" spans="1:7" ht="14.6">
      <c r="A1117" s="145" t="s">
        <v>2327</v>
      </c>
      <c r="B1117" s="145" t="s">
        <v>747</v>
      </c>
      <c r="C1117" s="145" t="s">
        <v>337</v>
      </c>
      <c r="D1117" s="145" t="s">
        <v>356</v>
      </c>
      <c r="E1117" s="144" t="s">
        <v>2328</v>
      </c>
      <c r="F1117" s="144">
        <v>0</v>
      </c>
      <c r="G1117" s="144">
        <v>1</v>
      </c>
    </row>
    <row r="1118" spans="1:7" ht="14.6">
      <c r="A1118" s="145" t="s">
        <v>2329</v>
      </c>
      <c r="B1118" s="145" t="s">
        <v>747</v>
      </c>
      <c r="C1118" s="145" t="s">
        <v>337</v>
      </c>
      <c r="D1118" s="145" t="s">
        <v>356</v>
      </c>
      <c r="E1118" s="144" t="s">
        <v>2330</v>
      </c>
      <c r="F1118" s="144" t="s">
        <v>1831</v>
      </c>
      <c r="G1118" s="144">
        <v>1</v>
      </c>
    </row>
    <row r="1119" spans="1:7" ht="14.6">
      <c r="A1119" s="145" t="s">
        <v>2331</v>
      </c>
      <c r="B1119" s="145" t="s">
        <v>747</v>
      </c>
      <c r="C1119" s="145" t="s">
        <v>337</v>
      </c>
      <c r="D1119" s="145" t="s">
        <v>356</v>
      </c>
      <c r="E1119" s="144" t="s">
        <v>2332</v>
      </c>
      <c r="F1119" s="144">
        <v>0</v>
      </c>
      <c r="G1119" s="144">
        <v>1</v>
      </c>
    </row>
    <row r="1120" spans="1:7" ht="14.6">
      <c r="A1120" s="145" t="s">
        <v>2333</v>
      </c>
      <c r="B1120" s="145" t="s">
        <v>747</v>
      </c>
      <c r="C1120" s="145" t="s">
        <v>337</v>
      </c>
      <c r="D1120" s="145" t="s">
        <v>356</v>
      </c>
      <c r="E1120" s="144" t="s">
        <v>2334</v>
      </c>
      <c r="F1120" s="144">
        <v>0</v>
      </c>
      <c r="G1120" s="144">
        <v>1</v>
      </c>
    </row>
    <row r="1121" spans="1:7" ht="14.6">
      <c r="A1121" s="145" t="s">
        <v>2335</v>
      </c>
      <c r="B1121" s="145" t="s">
        <v>747</v>
      </c>
      <c r="C1121" s="145" t="s">
        <v>337</v>
      </c>
      <c r="D1121" s="145" t="s">
        <v>356</v>
      </c>
      <c r="E1121" s="144" t="s">
        <v>2336</v>
      </c>
      <c r="F1121" s="144" t="s">
        <v>2158</v>
      </c>
      <c r="G1121" s="144">
        <v>1</v>
      </c>
    </row>
    <row r="1122" spans="1:7" ht="14.6">
      <c r="A1122" s="145" t="s">
        <v>2337</v>
      </c>
      <c r="B1122" s="145" t="s">
        <v>747</v>
      </c>
      <c r="C1122" s="145" t="s">
        <v>337</v>
      </c>
      <c r="D1122" s="145" t="s">
        <v>356</v>
      </c>
      <c r="E1122" s="144" t="s">
        <v>2338</v>
      </c>
      <c r="F1122" s="144">
        <v>0</v>
      </c>
      <c r="G1122" s="144">
        <v>1</v>
      </c>
    </row>
    <row r="1123" spans="1:7" ht="14.6">
      <c r="A1123" s="145" t="s">
        <v>2339</v>
      </c>
      <c r="B1123" s="145" t="s">
        <v>747</v>
      </c>
      <c r="C1123" s="145" t="s">
        <v>337</v>
      </c>
      <c r="D1123" s="145" t="s">
        <v>356</v>
      </c>
      <c r="E1123" s="144" t="s">
        <v>2340</v>
      </c>
      <c r="F1123" s="144">
        <v>0</v>
      </c>
      <c r="G1123" s="144">
        <v>1</v>
      </c>
    </row>
    <row r="1124" spans="1:7" ht="14.6">
      <c r="A1124" s="145" t="s">
        <v>2341</v>
      </c>
      <c r="B1124" s="145" t="s">
        <v>747</v>
      </c>
      <c r="C1124" s="145" t="s">
        <v>337</v>
      </c>
      <c r="D1124" s="145" t="s">
        <v>356</v>
      </c>
      <c r="E1124" s="144" t="s">
        <v>2342</v>
      </c>
      <c r="F1124" s="144">
        <v>0</v>
      </c>
      <c r="G1124" s="144">
        <v>1</v>
      </c>
    </row>
    <row r="1125" spans="1:7" ht="14.6">
      <c r="A1125" s="145" t="s">
        <v>2343</v>
      </c>
      <c r="B1125" s="145" t="s">
        <v>747</v>
      </c>
      <c r="C1125" s="145" t="s">
        <v>337</v>
      </c>
      <c r="D1125" s="145" t="s">
        <v>356</v>
      </c>
      <c r="E1125" s="144" t="s">
        <v>2344</v>
      </c>
      <c r="F1125" s="144">
        <v>0</v>
      </c>
      <c r="G1125" s="144">
        <v>1</v>
      </c>
    </row>
    <row r="1126" spans="1:7" ht="14.6">
      <c r="A1126" s="145" t="s">
        <v>2345</v>
      </c>
      <c r="B1126" s="145" t="s">
        <v>747</v>
      </c>
      <c r="C1126" s="145" t="s">
        <v>337</v>
      </c>
      <c r="D1126" s="145" t="s">
        <v>356</v>
      </c>
      <c r="E1126" s="144" t="s">
        <v>2346</v>
      </c>
      <c r="F1126" s="144">
        <v>0</v>
      </c>
      <c r="G1126" s="144">
        <v>1</v>
      </c>
    </row>
    <row r="1127" spans="1:7" ht="14.6">
      <c r="A1127" s="145" t="s">
        <v>2347</v>
      </c>
      <c r="B1127" s="145" t="s">
        <v>747</v>
      </c>
      <c r="C1127" s="145" t="s">
        <v>337</v>
      </c>
      <c r="D1127" s="145" t="s">
        <v>356</v>
      </c>
      <c r="E1127" s="144" t="s">
        <v>2348</v>
      </c>
      <c r="F1127" s="144">
        <v>0</v>
      </c>
      <c r="G1127" s="144">
        <v>1</v>
      </c>
    </row>
    <row r="1128" spans="1:7" ht="14.6">
      <c r="A1128" s="145" t="s">
        <v>2349</v>
      </c>
      <c r="B1128" s="145" t="s">
        <v>747</v>
      </c>
      <c r="C1128" s="145" t="s">
        <v>337</v>
      </c>
      <c r="D1128" s="145" t="s">
        <v>356</v>
      </c>
      <c r="E1128" s="144" t="s">
        <v>2350</v>
      </c>
      <c r="F1128" s="144">
        <v>0</v>
      </c>
      <c r="G1128" s="144">
        <v>1</v>
      </c>
    </row>
    <row r="1129" spans="1:7" ht="14.6">
      <c r="A1129" s="145" t="s">
        <v>2351</v>
      </c>
      <c r="B1129" s="145" t="s">
        <v>747</v>
      </c>
      <c r="C1129" s="145" t="s">
        <v>337</v>
      </c>
      <c r="D1129" s="145" t="s">
        <v>356</v>
      </c>
      <c r="E1129" s="144" t="s">
        <v>2352</v>
      </c>
      <c r="F1129" s="144">
        <v>0</v>
      </c>
      <c r="G1129" s="144">
        <v>1</v>
      </c>
    </row>
    <row r="1130" spans="1:7" ht="14.6">
      <c r="A1130" s="145" t="s">
        <v>2353</v>
      </c>
      <c r="B1130" s="145" t="s">
        <v>747</v>
      </c>
      <c r="C1130" s="145" t="s">
        <v>337</v>
      </c>
      <c r="D1130" s="145" t="s">
        <v>356</v>
      </c>
      <c r="E1130" s="144" t="s">
        <v>1789</v>
      </c>
      <c r="F1130" s="144">
        <v>0</v>
      </c>
      <c r="G1130" s="144">
        <v>1</v>
      </c>
    </row>
    <row r="1131" spans="1:7" ht="14.6">
      <c r="A1131" s="145" t="s">
        <v>2354</v>
      </c>
      <c r="B1131" s="145" t="s">
        <v>747</v>
      </c>
      <c r="C1131" s="145" t="s">
        <v>337</v>
      </c>
      <c r="D1131" s="145" t="s">
        <v>356</v>
      </c>
      <c r="E1131" s="144" t="s">
        <v>2355</v>
      </c>
      <c r="F1131" s="144">
        <v>0</v>
      </c>
      <c r="G1131" s="144">
        <v>1</v>
      </c>
    </row>
    <row r="1132" spans="1:7" ht="14.6">
      <c r="A1132" s="145" t="s">
        <v>2356</v>
      </c>
      <c r="B1132" s="145" t="s">
        <v>747</v>
      </c>
      <c r="C1132" s="145" t="s">
        <v>337</v>
      </c>
      <c r="D1132" s="145" t="s">
        <v>356</v>
      </c>
      <c r="E1132" s="144" t="s">
        <v>2357</v>
      </c>
      <c r="F1132" s="144">
        <v>0</v>
      </c>
      <c r="G1132" s="144">
        <v>1</v>
      </c>
    </row>
    <row r="1133" spans="1:7" ht="14.6">
      <c r="A1133" s="145" t="s">
        <v>2358</v>
      </c>
      <c r="B1133" s="145" t="s">
        <v>747</v>
      </c>
      <c r="C1133" s="145" t="s">
        <v>337</v>
      </c>
      <c r="D1133" s="145" t="s">
        <v>356</v>
      </c>
      <c r="E1133" s="144" t="s">
        <v>2359</v>
      </c>
      <c r="F1133" s="144">
        <v>0</v>
      </c>
      <c r="G1133" s="144">
        <v>1</v>
      </c>
    </row>
    <row r="1134" spans="1:7" ht="14.6">
      <c r="A1134" s="145" t="s">
        <v>2360</v>
      </c>
      <c r="B1134" s="145" t="s">
        <v>747</v>
      </c>
      <c r="C1134" s="145" t="s">
        <v>337</v>
      </c>
      <c r="D1134" s="145" t="s">
        <v>356</v>
      </c>
      <c r="E1134" s="144" t="s">
        <v>2361</v>
      </c>
      <c r="F1134" s="144">
        <v>0</v>
      </c>
      <c r="G1134" s="144">
        <v>1</v>
      </c>
    </row>
    <row r="1135" spans="1:7" ht="14.6">
      <c r="A1135" s="145" t="s">
        <v>2362</v>
      </c>
      <c r="B1135" s="145" t="s">
        <v>747</v>
      </c>
      <c r="C1135" s="145" t="s">
        <v>337</v>
      </c>
      <c r="D1135" s="145" t="s">
        <v>356</v>
      </c>
      <c r="E1135" s="144" t="s">
        <v>2363</v>
      </c>
      <c r="F1135" s="144">
        <v>0</v>
      </c>
      <c r="G1135" s="144">
        <v>1</v>
      </c>
    </row>
    <row r="1136" spans="1:7" ht="14.6">
      <c r="A1136" s="145" t="s">
        <v>2364</v>
      </c>
      <c r="B1136" s="145" t="s">
        <v>747</v>
      </c>
      <c r="C1136" s="145" t="s">
        <v>337</v>
      </c>
      <c r="D1136" s="145" t="s">
        <v>356</v>
      </c>
      <c r="E1136" s="144" t="s">
        <v>2365</v>
      </c>
      <c r="F1136" s="144">
        <v>0</v>
      </c>
      <c r="G1136" s="144">
        <v>1</v>
      </c>
    </row>
    <row r="1137" spans="1:7" ht="14.6">
      <c r="A1137" s="145" t="s">
        <v>2366</v>
      </c>
      <c r="B1137" s="145" t="s">
        <v>747</v>
      </c>
      <c r="C1137" s="145" t="s">
        <v>337</v>
      </c>
      <c r="D1137" s="145" t="s">
        <v>356</v>
      </c>
      <c r="E1137" s="144" t="s">
        <v>2367</v>
      </c>
      <c r="F1137" s="144">
        <v>0</v>
      </c>
      <c r="G1137" s="144">
        <v>1</v>
      </c>
    </row>
    <row r="1138" spans="1:7" ht="14.6">
      <c r="A1138" s="145" t="s">
        <v>2368</v>
      </c>
      <c r="B1138" s="145" t="s">
        <v>747</v>
      </c>
      <c r="C1138" s="145" t="s">
        <v>337</v>
      </c>
      <c r="D1138" s="145" t="s">
        <v>356</v>
      </c>
      <c r="E1138" s="144" t="s">
        <v>2369</v>
      </c>
      <c r="F1138" s="144" t="s">
        <v>2370</v>
      </c>
      <c r="G1138" s="144">
        <v>1</v>
      </c>
    </row>
    <row r="1139" spans="1:7" ht="14.6">
      <c r="A1139" s="145" t="s">
        <v>2371</v>
      </c>
      <c r="B1139" s="145" t="s">
        <v>747</v>
      </c>
      <c r="C1139" s="145" t="s">
        <v>337</v>
      </c>
      <c r="D1139" s="145" t="s">
        <v>356</v>
      </c>
      <c r="E1139" s="144" t="s">
        <v>1535</v>
      </c>
      <c r="F1139" s="144">
        <v>0</v>
      </c>
      <c r="G1139" s="144">
        <v>1</v>
      </c>
    </row>
    <row r="1140" spans="1:7" ht="14.6">
      <c r="A1140" s="145" t="s">
        <v>2372</v>
      </c>
      <c r="B1140" s="145" t="s">
        <v>747</v>
      </c>
      <c r="C1140" s="145" t="s">
        <v>337</v>
      </c>
      <c r="D1140" s="145" t="s">
        <v>356</v>
      </c>
      <c r="E1140" s="144" t="s">
        <v>2373</v>
      </c>
      <c r="F1140" s="144">
        <v>0</v>
      </c>
      <c r="G1140" s="144">
        <v>1</v>
      </c>
    </row>
    <row r="1141" spans="1:7" ht="14.6">
      <c r="A1141" s="145" t="s">
        <v>2374</v>
      </c>
      <c r="B1141" s="145" t="s">
        <v>747</v>
      </c>
      <c r="C1141" s="145" t="s">
        <v>337</v>
      </c>
      <c r="D1141" s="145" t="s">
        <v>356</v>
      </c>
      <c r="E1141" s="144" t="s">
        <v>2375</v>
      </c>
      <c r="F1141" s="144">
        <v>0</v>
      </c>
      <c r="G1141" s="144">
        <v>1</v>
      </c>
    </row>
    <row r="1142" spans="1:7" ht="14.6">
      <c r="A1142" s="145" t="s">
        <v>2376</v>
      </c>
      <c r="B1142" s="145" t="s">
        <v>747</v>
      </c>
      <c r="C1142" s="145" t="s">
        <v>337</v>
      </c>
      <c r="D1142" s="145" t="s">
        <v>356</v>
      </c>
      <c r="E1142" s="144" t="s">
        <v>2377</v>
      </c>
      <c r="F1142" s="144">
        <v>0</v>
      </c>
      <c r="G1142" s="144">
        <v>1</v>
      </c>
    </row>
    <row r="1143" spans="1:7" ht="14.6">
      <c r="A1143" s="145" t="s">
        <v>2378</v>
      </c>
      <c r="B1143" s="145" t="s">
        <v>747</v>
      </c>
      <c r="C1143" s="145" t="s">
        <v>337</v>
      </c>
      <c r="D1143" s="145" t="s">
        <v>356</v>
      </c>
      <c r="E1143" s="144" t="s">
        <v>1574</v>
      </c>
      <c r="F1143" s="144">
        <v>0</v>
      </c>
      <c r="G1143" s="144">
        <v>1</v>
      </c>
    </row>
    <row r="1144" spans="1:7" ht="14.6">
      <c r="A1144" s="145" t="s">
        <v>2379</v>
      </c>
      <c r="B1144" s="145" t="s">
        <v>747</v>
      </c>
      <c r="C1144" s="145" t="s">
        <v>337</v>
      </c>
      <c r="D1144" s="145" t="s">
        <v>356</v>
      </c>
      <c r="E1144" s="144" t="s">
        <v>1576</v>
      </c>
      <c r="F1144" s="144">
        <v>0</v>
      </c>
      <c r="G1144" s="144">
        <v>1</v>
      </c>
    </row>
    <row r="1145" spans="1:7" ht="14.6">
      <c r="A1145" s="145" t="s">
        <v>2380</v>
      </c>
      <c r="B1145" s="145" t="s">
        <v>747</v>
      </c>
      <c r="C1145" s="145" t="s">
        <v>337</v>
      </c>
      <c r="D1145" s="145" t="s">
        <v>356</v>
      </c>
      <c r="E1145" s="144" t="s">
        <v>1537</v>
      </c>
      <c r="F1145" s="144">
        <v>0</v>
      </c>
      <c r="G1145" s="144">
        <v>1</v>
      </c>
    </row>
    <row r="1146" spans="1:7" ht="14.6">
      <c r="A1146" s="145" t="s">
        <v>2381</v>
      </c>
      <c r="B1146" s="145" t="s">
        <v>747</v>
      </c>
      <c r="C1146" s="145" t="s">
        <v>337</v>
      </c>
      <c r="D1146" s="145" t="s">
        <v>356</v>
      </c>
      <c r="E1146" s="144" t="s">
        <v>2172</v>
      </c>
      <c r="F1146" s="144">
        <v>0</v>
      </c>
      <c r="G1146" s="144">
        <v>1</v>
      </c>
    </row>
    <row r="1147" spans="1:7" ht="14.6">
      <c r="A1147" s="145" t="s">
        <v>2382</v>
      </c>
      <c r="B1147" s="145" t="s">
        <v>747</v>
      </c>
      <c r="C1147" s="145" t="s">
        <v>337</v>
      </c>
      <c r="D1147" s="145" t="s">
        <v>356</v>
      </c>
      <c r="E1147" s="144" t="s">
        <v>2383</v>
      </c>
      <c r="F1147" s="144">
        <v>0</v>
      </c>
      <c r="G1147" s="144">
        <v>1</v>
      </c>
    </row>
    <row r="1148" spans="1:7" ht="14.6">
      <c r="A1148" s="145" t="s">
        <v>2384</v>
      </c>
      <c r="B1148" s="145" t="s">
        <v>747</v>
      </c>
      <c r="C1148" s="145" t="s">
        <v>337</v>
      </c>
      <c r="D1148" s="145" t="s">
        <v>356</v>
      </c>
      <c r="E1148" s="144" t="s">
        <v>2385</v>
      </c>
      <c r="F1148" s="144">
        <v>0</v>
      </c>
      <c r="G1148" s="144">
        <v>1</v>
      </c>
    </row>
    <row r="1149" spans="1:7" ht="14.6">
      <c r="A1149" s="145" t="s">
        <v>2386</v>
      </c>
      <c r="B1149" s="145" t="s">
        <v>747</v>
      </c>
      <c r="C1149" s="145" t="s">
        <v>337</v>
      </c>
      <c r="D1149" s="145" t="s">
        <v>356</v>
      </c>
      <c r="E1149" s="144" t="s">
        <v>2387</v>
      </c>
      <c r="F1149" s="144">
        <v>0</v>
      </c>
      <c r="G1149" s="144">
        <v>1</v>
      </c>
    </row>
    <row r="1150" spans="1:7" ht="14.6">
      <c r="A1150" s="145" t="s">
        <v>2388</v>
      </c>
      <c r="B1150" s="145" t="s">
        <v>747</v>
      </c>
      <c r="C1150" s="145" t="s">
        <v>337</v>
      </c>
      <c r="D1150" s="145" t="s">
        <v>356</v>
      </c>
      <c r="E1150" s="144" t="s">
        <v>1578</v>
      </c>
      <c r="F1150" s="144">
        <v>0</v>
      </c>
      <c r="G1150" s="144">
        <v>1</v>
      </c>
    </row>
    <row r="1151" spans="1:7" ht="14.6">
      <c r="A1151" s="145" t="s">
        <v>2389</v>
      </c>
      <c r="B1151" s="145" t="s">
        <v>747</v>
      </c>
      <c r="C1151" s="145" t="s">
        <v>337</v>
      </c>
      <c r="D1151" s="145" t="s">
        <v>356</v>
      </c>
      <c r="E1151" s="144" t="s">
        <v>2174</v>
      </c>
      <c r="F1151" s="144" t="s">
        <v>2175</v>
      </c>
      <c r="G1151" s="144">
        <v>1</v>
      </c>
    </row>
    <row r="1152" spans="1:7" ht="14.6">
      <c r="A1152" s="145" t="s">
        <v>2390</v>
      </c>
      <c r="B1152" s="145" t="s">
        <v>747</v>
      </c>
      <c r="C1152" s="145" t="s">
        <v>337</v>
      </c>
      <c r="D1152" s="145" t="s">
        <v>356</v>
      </c>
      <c r="E1152" s="144" t="s">
        <v>2391</v>
      </c>
      <c r="F1152" s="144">
        <v>0</v>
      </c>
      <c r="G1152" s="144">
        <v>1</v>
      </c>
    </row>
    <row r="1153" spans="1:7" ht="14.6">
      <c r="A1153" s="145" t="s">
        <v>2392</v>
      </c>
      <c r="B1153" s="145" t="s">
        <v>747</v>
      </c>
      <c r="C1153" s="145" t="s">
        <v>337</v>
      </c>
      <c r="D1153" s="145" t="s">
        <v>356</v>
      </c>
      <c r="E1153" s="144" t="s">
        <v>2393</v>
      </c>
      <c r="F1153" s="144">
        <v>0</v>
      </c>
      <c r="G1153" s="144">
        <v>1</v>
      </c>
    </row>
    <row r="1154" spans="1:7" ht="14.6">
      <c r="A1154" s="145" t="s">
        <v>2394</v>
      </c>
      <c r="B1154" s="145" t="s">
        <v>747</v>
      </c>
      <c r="C1154" s="145" t="s">
        <v>337</v>
      </c>
      <c r="D1154" s="145" t="s">
        <v>356</v>
      </c>
      <c r="E1154" s="144" t="s">
        <v>2177</v>
      </c>
      <c r="F1154" s="144">
        <v>0</v>
      </c>
      <c r="G1154" s="144">
        <v>1</v>
      </c>
    </row>
    <row r="1155" spans="1:7" ht="14.6">
      <c r="A1155" s="145" t="s">
        <v>2395</v>
      </c>
      <c r="B1155" s="145" t="s">
        <v>747</v>
      </c>
      <c r="C1155" s="145" t="s">
        <v>337</v>
      </c>
      <c r="D1155" s="145" t="s">
        <v>356</v>
      </c>
      <c r="E1155" s="144" t="s">
        <v>2179</v>
      </c>
      <c r="F1155" s="144">
        <v>0</v>
      </c>
      <c r="G1155" s="144">
        <v>1</v>
      </c>
    </row>
    <row r="1156" spans="1:7" ht="14.6">
      <c r="A1156" s="145" t="s">
        <v>2396</v>
      </c>
      <c r="B1156" s="145" t="s">
        <v>747</v>
      </c>
      <c r="C1156" s="145" t="s">
        <v>337</v>
      </c>
      <c r="D1156" s="145" t="s">
        <v>356</v>
      </c>
      <c r="E1156" s="144" t="s">
        <v>2397</v>
      </c>
      <c r="F1156" s="144" t="s">
        <v>2398</v>
      </c>
      <c r="G1156" s="144">
        <v>1</v>
      </c>
    </row>
    <row r="1157" spans="1:7" ht="14.6">
      <c r="A1157" s="145" t="s">
        <v>2399</v>
      </c>
      <c r="B1157" s="145" t="s">
        <v>747</v>
      </c>
      <c r="C1157" s="145" t="s">
        <v>337</v>
      </c>
      <c r="D1157" s="145" t="s">
        <v>356</v>
      </c>
      <c r="E1157" s="144" t="s">
        <v>2400</v>
      </c>
      <c r="F1157" s="144">
        <v>0</v>
      </c>
      <c r="G1157" s="144">
        <v>1</v>
      </c>
    </row>
    <row r="1158" spans="1:7" ht="14.6">
      <c r="A1158" s="145" t="s">
        <v>2401</v>
      </c>
      <c r="B1158" s="145" t="s">
        <v>747</v>
      </c>
      <c r="C1158" s="145" t="s">
        <v>337</v>
      </c>
      <c r="D1158" s="145" t="s">
        <v>356</v>
      </c>
      <c r="E1158" s="144" t="s">
        <v>2181</v>
      </c>
      <c r="F1158" s="144" t="s">
        <v>2182</v>
      </c>
      <c r="G1158" s="144">
        <v>1</v>
      </c>
    </row>
    <row r="1159" spans="1:7" ht="14.6">
      <c r="A1159" s="145" t="s">
        <v>2402</v>
      </c>
      <c r="B1159" s="145" t="s">
        <v>747</v>
      </c>
      <c r="C1159" s="145" t="s">
        <v>337</v>
      </c>
      <c r="D1159" s="145" t="s">
        <v>356</v>
      </c>
      <c r="E1159" s="144" t="s">
        <v>2184</v>
      </c>
      <c r="F1159" s="144">
        <v>0</v>
      </c>
      <c r="G1159" s="144">
        <v>1</v>
      </c>
    </row>
    <row r="1160" spans="1:7" ht="14.6">
      <c r="A1160" s="145" t="s">
        <v>2403</v>
      </c>
      <c r="B1160" s="145" t="s">
        <v>747</v>
      </c>
      <c r="C1160" s="145" t="s">
        <v>337</v>
      </c>
      <c r="D1160" s="145" t="s">
        <v>356</v>
      </c>
      <c r="E1160" s="144" t="s">
        <v>2404</v>
      </c>
      <c r="F1160" s="144">
        <v>0</v>
      </c>
      <c r="G1160" s="144">
        <v>1</v>
      </c>
    </row>
    <row r="1161" spans="1:7" ht="14.6">
      <c r="A1161" s="145" t="s">
        <v>2405</v>
      </c>
      <c r="B1161" s="145" t="s">
        <v>747</v>
      </c>
      <c r="C1161" s="145" t="s">
        <v>337</v>
      </c>
      <c r="D1161" s="145" t="s">
        <v>356</v>
      </c>
      <c r="E1161" s="144" t="s">
        <v>2406</v>
      </c>
      <c r="F1161" s="144">
        <v>0</v>
      </c>
      <c r="G1161" s="144">
        <v>1</v>
      </c>
    </row>
    <row r="1162" spans="1:7" ht="14.6">
      <c r="A1162" s="145" t="s">
        <v>2407</v>
      </c>
      <c r="B1162" s="145" t="s">
        <v>747</v>
      </c>
      <c r="C1162" s="145" t="s">
        <v>337</v>
      </c>
      <c r="D1162" s="145" t="s">
        <v>356</v>
      </c>
      <c r="E1162" s="144" t="s">
        <v>1803</v>
      </c>
      <c r="F1162" s="144">
        <v>0</v>
      </c>
      <c r="G1162" s="144">
        <v>1</v>
      </c>
    </row>
    <row r="1163" spans="1:7" ht="14.6">
      <c r="A1163" s="145" t="s">
        <v>2408</v>
      </c>
      <c r="B1163" s="145" t="s">
        <v>747</v>
      </c>
      <c r="C1163" s="145" t="s">
        <v>337</v>
      </c>
      <c r="D1163" s="145" t="s">
        <v>356</v>
      </c>
      <c r="E1163" s="144" t="s">
        <v>2409</v>
      </c>
      <c r="F1163" s="144">
        <v>0</v>
      </c>
      <c r="G1163" s="144">
        <v>1</v>
      </c>
    </row>
    <row r="1164" spans="1:7" ht="14.6">
      <c r="A1164" s="145" t="s">
        <v>2410</v>
      </c>
      <c r="B1164" s="145" t="s">
        <v>747</v>
      </c>
      <c r="C1164" s="145" t="s">
        <v>337</v>
      </c>
      <c r="D1164" s="145" t="s">
        <v>356</v>
      </c>
      <c r="E1164" s="144" t="s">
        <v>2027</v>
      </c>
      <c r="F1164" s="144">
        <v>0</v>
      </c>
      <c r="G1164" s="144">
        <v>1</v>
      </c>
    </row>
    <row r="1165" spans="1:7" ht="14.6">
      <c r="A1165" s="145" t="s">
        <v>2411</v>
      </c>
      <c r="B1165" s="145" t="s">
        <v>747</v>
      </c>
      <c r="C1165" s="145" t="s">
        <v>337</v>
      </c>
      <c r="D1165" s="145" t="s">
        <v>356</v>
      </c>
      <c r="E1165" s="144" t="s">
        <v>2187</v>
      </c>
      <c r="F1165" s="144">
        <v>0</v>
      </c>
      <c r="G1165" s="144">
        <v>1</v>
      </c>
    </row>
    <row r="1166" spans="1:7" ht="14.6">
      <c r="A1166" s="145" t="s">
        <v>2412</v>
      </c>
      <c r="B1166" s="145" t="s">
        <v>747</v>
      </c>
      <c r="C1166" s="145" t="s">
        <v>337</v>
      </c>
      <c r="D1166" s="145" t="s">
        <v>356</v>
      </c>
      <c r="E1166" s="144" t="s">
        <v>2189</v>
      </c>
      <c r="F1166" s="144" t="s">
        <v>2190</v>
      </c>
      <c r="G1166" s="144">
        <v>1</v>
      </c>
    </row>
    <row r="1167" spans="1:7" ht="14.6">
      <c r="A1167" s="145" t="s">
        <v>2413</v>
      </c>
      <c r="B1167" s="145" t="s">
        <v>747</v>
      </c>
      <c r="C1167" s="145" t="s">
        <v>337</v>
      </c>
      <c r="D1167" s="145" t="s">
        <v>356</v>
      </c>
      <c r="E1167" s="144" t="s">
        <v>2192</v>
      </c>
      <c r="F1167" s="144" t="s">
        <v>2193</v>
      </c>
      <c r="G1167" s="144">
        <v>1</v>
      </c>
    </row>
    <row r="1168" spans="1:7" ht="14.6">
      <c r="A1168" s="145" t="s">
        <v>2414</v>
      </c>
      <c r="B1168" s="145" t="s">
        <v>747</v>
      </c>
      <c r="C1168" s="145" t="s">
        <v>337</v>
      </c>
      <c r="D1168" s="145" t="s">
        <v>356</v>
      </c>
      <c r="E1168" s="144" t="s">
        <v>2195</v>
      </c>
      <c r="F1168" s="144">
        <v>0</v>
      </c>
      <c r="G1168" s="144">
        <v>1</v>
      </c>
    </row>
    <row r="1169" spans="1:7" ht="14.6">
      <c r="A1169" s="145" t="s">
        <v>2415</v>
      </c>
      <c r="B1169" s="145" t="s">
        <v>747</v>
      </c>
      <c r="C1169" s="145" t="s">
        <v>337</v>
      </c>
      <c r="D1169" s="145" t="s">
        <v>356</v>
      </c>
      <c r="E1169" s="144" t="s">
        <v>679</v>
      </c>
      <c r="F1169" s="144">
        <v>0</v>
      </c>
      <c r="G1169" s="144">
        <v>1</v>
      </c>
    </row>
    <row r="1170" spans="1:7" ht="14.6">
      <c r="A1170" s="145" t="s">
        <v>2416</v>
      </c>
      <c r="B1170" s="145" t="s">
        <v>747</v>
      </c>
      <c r="C1170" s="145" t="s">
        <v>337</v>
      </c>
      <c r="D1170" s="145" t="s">
        <v>356</v>
      </c>
      <c r="E1170" s="144" t="s">
        <v>2417</v>
      </c>
      <c r="F1170" s="144">
        <v>0</v>
      </c>
      <c r="G1170" s="144">
        <v>1</v>
      </c>
    </row>
    <row r="1171" spans="1:7" ht="14.6">
      <c r="A1171" s="145" t="s">
        <v>2418</v>
      </c>
      <c r="B1171" s="145" t="s">
        <v>747</v>
      </c>
      <c r="C1171" s="145" t="s">
        <v>337</v>
      </c>
      <c r="D1171" s="145" t="s">
        <v>356</v>
      </c>
      <c r="E1171" s="144" t="s">
        <v>1377</v>
      </c>
      <c r="F1171" s="144">
        <v>0</v>
      </c>
      <c r="G1171" s="144">
        <v>1</v>
      </c>
    </row>
    <row r="1172" spans="1:7" ht="14.6">
      <c r="A1172" s="145" t="s">
        <v>2419</v>
      </c>
      <c r="B1172" s="145" t="s">
        <v>747</v>
      </c>
      <c r="C1172" s="145" t="s">
        <v>337</v>
      </c>
      <c r="D1172" s="145" t="s">
        <v>356</v>
      </c>
      <c r="E1172" s="144" t="s">
        <v>1644</v>
      </c>
      <c r="F1172" s="144">
        <v>0</v>
      </c>
      <c r="G1172" s="144">
        <v>1</v>
      </c>
    </row>
    <row r="1173" spans="1:7" ht="14.6">
      <c r="A1173" s="145" t="s">
        <v>2420</v>
      </c>
      <c r="B1173" s="145" t="s">
        <v>747</v>
      </c>
      <c r="C1173" s="145" t="s">
        <v>337</v>
      </c>
      <c r="D1173" s="145" t="s">
        <v>356</v>
      </c>
      <c r="E1173" s="144" t="s">
        <v>2199</v>
      </c>
      <c r="F1173" s="144">
        <v>0</v>
      </c>
      <c r="G1173" s="144">
        <v>1</v>
      </c>
    </row>
    <row r="1174" spans="1:7" ht="14.6">
      <c r="A1174" s="145" t="s">
        <v>2421</v>
      </c>
      <c r="B1174" s="145" t="s">
        <v>747</v>
      </c>
      <c r="C1174" s="145" t="s">
        <v>337</v>
      </c>
      <c r="D1174" s="145" t="s">
        <v>356</v>
      </c>
      <c r="E1174" s="144" t="s">
        <v>2201</v>
      </c>
      <c r="F1174" s="144">
        <v>0</v>
      </c>
      <c r="G1174" s="144">
        <v>1</v>
      </c>
    </row>
    <row r="1175" spans="1:7" ht="14.6">
      <c r="A1175" s="145" t="s">
        <v>2422</v>
      </c>
      <c r="B1175" s="145" t="s">
        <v>747</v>
      </c>
      <c r="C1175" s="145" t="s">
        <v>337</v>
      </c>
      <c r="D1175" s="145" t="s">
        <v>356</v>
      </c>
      <c r="E1175" s="144" t="s">
        <v>2423</v>
      </c>
      <c r="F1175" s="144">
        <v>0</v>
      </c>
      <c r="G1175" s="144">
        <v>1</v>
      </c>
    </row>
    <row r="1176" spans="1:7" ht="14.6">
      <c r="A1176" s="145" t="s">
        <v>2424</v>
      </c>
      <c r="B1176" s="145" t="s">
        <v>747</v>
      </c>
      <c r="C1176" s="145" t="s">
        <v>337</v>
      </c>
      <c r="D1176" s="145" t="s">
        <v>356</v>
      </c>
      <c r="E1176" s="144" t="s">
        <v>2425</v>
      </c>
      <c r="F1176" s="144">
        <v>0</v>
      </c>
      <c r="G1176" s="144">
        <v>1</v>
      </c>
    </row>
    <row r="1177" spans="1:7" ht="14.6">
      <c r="A1177" s="145" t="s">
        <v>2426</v>
      </c>
      <c r="B1177" s="145" t="s">
        <v>747</v>
      </c>
      <c r="C1177" s="145" t="s">
        <v>337</v>
      </c>
      <c r="D1177" s="145" t="s">
        <v>356</v>
      </c>
      <c r="E1177" s="144" t="s">
        <v>2427</v>
      </c>
      <c r="F1177" s="144">
        <v>0</v>
      </c>
      <c r="G1177" s="144">
        <v>1</v>
      </c>
    </row>
    <row r="1178" spans="1:7" ht="14.6">
      <c r="A1178" s="145" t="s">
        <v>2428</v>
      </c>
      <c r="B1178" s="145" t="s">
        <v>747</v>
      </c>
      <c r="C1178" s="145" t="s">
        <v>337</v>
      </c>
      <c r="D1178" s="145" t="s">
        <v>356</v>
      </c>
      <c r="E1178" s="144" t="s">
        <v>2203</v>
      </c>
      <c r="F1178" s="144">
        <v>0</v>
      </c>
      <c r="G1178" s="144">
        <v>1</v>
      </c>
    </row>
    <row r="1179" spans="1:7" ht="14.6">
      <c r="A1179" s="145" t="s">
        <v>2429</v>
      </c>
      <c r="B1179" s="145" t="s">
        <v>747</v>
      </c>
      <c r="C1179" s="145" t="s">
        <v>337</v>
      </c>
      <c r="D1179" s="145" t="s">
        <v>356</v>
      </c>
      <c r="E1179" s="144" t="s">
        <v>2205</v>
      </c>
      <c r="F1179" s="144">
        <v>0</v>
      </c>
      <c r="G1179" s="144">
        <v>1</v>
      </c>
    </row>
    <row r="1180" spans="1:7" ht="14.6">
      <c r="A1180" s="145" t="s">
        <v>2430</v>
      </c>
      <c r="B1180" s="145" t="s">
        <v>747</v>
      </c>
      <c r="C1180" s="145" t="s">
        <v>337</v>
      </c>
      <c r="D1180" s="145" t="s">
        <v>356</v>
      </c>
      <c r="E1180" s="144" t="s">
        <v>2431</v>
      </c>
      <c r="F1180" s="144">
        <v>0</v>
      </c>
      <c r="G1180" s="144">
        <v>1</v>
      </c>
    </row>
    <row r="1181" spans="1:7" ht="14.6">
      <c r="A1181" s="145" t="s">
        <v>2432</v>
      </c>
      <c r="B1181" s="145" t="s">
        <v>747</v>
      </c>
      <c r="C1181" s="145" t="s">
        <v>337</v>
      </c>
      <c r="D1181" s="145" t="s">
        <v>356</v>
      </c>
      <c r="E1181" s="144" t="s">
        <v>2433</v>
      </c>
      <c r="F1181" s="144">
        <v>0</v>
      </c>
      <c r="G1181" s="144">
        <v>1</v>
      </c>
    </row>
    <row r="1182" spans="1:7" ht="14.6">
      <c r="A1182" s="145" t="s">
        <v>2434</v>
      </c>
      <c r="B1182" s="145" t="s">
        <v>747</v>
      </c>
      <c r="C1182" s="145" t="s">
        <v>337</v>
      </c>
      <c r="D1182" s="145" t="s">
        <v>356</v>
      </c>
      <c r="E1182" s="144" t="s">
        <v>2435</v>
      </c>
      <c r="F1182" s="144">
        <v>0</v>
      </c>
      <c r="G1182" s="144">
        <v>1</v>
      </c>
    </row>
    <row r="1183" spans="1:7" ht="14.6">
      <c r="A1183" s="145" t="s">
        <v>2436</v>
      </c>
      <c r="B1183" s="145" t="s">
        <v>747</v>
      </c>
      <c r="C1183" s="145" t="s">
        <v>337</v>
      </c>
      <c r="D1183" s="145" t="s">
        <v>356</v>
      </c>
      <c r="E1183" s="144" t="s">
        <v>2437</v>
      </c>
      <c r="F1183" s="144">
        <v>0</v>
      </c>
      <c r="G1183" s="144">
        <v>1</v>
      </c>
    </row>
    <row r="1184" spans="1:7" ht="14.6">
      <c r="A1184" s="145" t="s">
        <v>2438</v>
      </c>
      <c r="B1184" s="145" t="s">
        <v>747</v>
      </c>
      <c r="C1184" s="145" t="s">
        <v>337</v>
      </c>
      <c r="D1184" s="145" t="s">
        <v>356</v>
      </c>
      <c r="E1184" s="144" t="s">
        <v>2439</v>
      </c>
      <c r="F1184" s="144">
        <v>0</v>
      </c>
      <c r="G1184" s="144">
        <v>1</v>
      </c>
    </row>
    <row r="1185" spans="1:7" ht="14.6">
      <c r="A1185" s="145" t="s">
        <v>2440</v>
      </c>
      <c r="B1185" s="145" t="s">
        <v>747</v>
      </c>
      <c r="C1185" s="145" t="s">
        <v>337</v>
      </c>
      <c r="D1185" s="145" t="s">
        <v>356</v>
      </c>
      <c r="E1185" s="144" t="s">
        <v>2441</v>
      </c>
      <c r="F1185" s="144" t="s">
        <v>2442</v>
      </c>
      <c r="G1185" s="144">
        <v>1</v>
      </c>
    </row>
    <row r="1186" spans="1:7" ht="14.6">
      <c r="A1186" s="145" t="s">
        <v>2443</v>
      </c>
      <c r="B1186" s="145" t="s">
        <v>747</v>
      </c>
      <c r="C1186" s="145" t="s">
        <v>337</v>
      </c>
      <c r="D1186" s="145" t="s">
        <v>356</v>
      </c>
      <c r="E1186" s="144" t="s">
        <v>2207</v>
      </c>
      <c r="F1186" s="144" t="s">
        <v>2208</v>
      </c>
      <c r="G1186" s="144">
        <v>1</v>
      </c>
    </row>
    <row r="1187" spans="1:7" ht="14.6">
      <c r="A1187" s="145" t="s">
        <v>2444</v>
      </c>
      <c r="B1187" s="145" t="s">
        <v>747</v>
      </c>
      <c r="C1187" s="145" t="s">
        <v>337</v>
      </c>
      <c r="D1187" s="145" t="s">
        <v>356</v>
      </c>
      <c r="E1187" s="144" t="s">
        <v>2445</v>
      </c>
      <c r="F1187" s="144" t="s">
        <v>2446</v>
      </c>
      <c r="G1187" s="144">
        <v>1</v>
      </c>
    </row>
    <row r="1188" spans="1:7" ht="14.6">
      <c r="A1188" s="145" t="s">
        <v>2447</v>
      </c>
      <c r="B1188" s="145" t="s">
        <v>747</v>
      </c>
      <c r="C1188" s="145" t="s">
        <v>337</v>
      </c>
      <c r="D1188" s="145" t="s">
        <v>356</v>
      </c>
      <c r="E1188" s="144" t="s">
        <v>2210</v>
      </c>
      <c r="F1188" s="144" t="s">
        <v>2211</v>
      </c>
      <c r="G1188" s="144">
        <v>1</v>
      </c>
    </row>
    <row r="1189" spans="1:7" ht="14.6">
      <c r="A1189" s="145" t="s">
        <v>2448</v>
      </c>
      <c r="B1189" s="145" t="s">
        <v>747</v>
      </c>
      <c r="C1189" s="145" t="s">
        <v>337</v>
      </c>
      <c r="D1189" s="145" t="s">
        <v>356</v>
      </c>
      <c r="E1189" s="144" t="s">
        <v>2449</v>
      </c>
      <c r="F1189" s="144">
        <v>0</v>
      </c>
      <c r="G1189" s="144">
        <v>1</v>
      </c>
    </row>
    <row r="1190" spans="1:7" ht="14.6">
      <c r="A1190" s="145" t="s">
        <v>2450</v>
      </c>
      <c r="B1190" s="145" t="s">
        <v>747</v>
      </c>
      <c r="C1190" s="145" t="s">
        <v>337</v>
      </c>
      <c r="D1190" s="145" t="s">
        <v>356</v>
      </c>
      <c r="E1190" s="144" t="s">
        <v>2213</v>
      </c>
      <c r="F1190" s="144" t="s">
        <v>2214</v>
      </c>
      <c r="G1190" s="144">
        <v>1</v>
      </c>
    </row>
    <row r="1191" spans="1:7" ht="14.6">
      <c r="A1191" s="145" t="s">
        <v>2451</v>
      </c>
      <c r="B1191" s="145" t="s">
        <v>747</v>
      </c>
      <c r="C1191" s="145" t="s">
        <v>337</v>
      </c>
      <c r="D1191" s="145" t="s">
        <v>356</v>
      </c>
      <c r="E1191" s="144" t="s">
        <v>2452</v>
      </c>
      <c r="F1191" s="144">
        <v>0</v>
      </c>
      <c r="G1191" s="144">
        <v>1</v>
      </c>
    </row>
    <row r="1192" spans="1:7" ht="14.6">
      <c r="A1192" s="145" t="s">
        <v>2453</v>
      </c>
      <c r="B1192" s="145" t="s">
        <v>747</v>
      </c>
      <c r="C1192" s="145" t="s">
        <v>337</v>
      </c>
      <c r="D1192" s="145" t="s">
        <v>356</v>
      </c>
      <c r="E1192" s="144" t="s">
        <v>2454</v>
      </c>
      <c r="F1192" s="144" t="s">
        <v>2455</v>
      </c>
      <c r="G1192" s="144">
        <v>1</v>
      </c>
    </row>
    <row r="1193" spans="1:7" ht="14.6">
      <c r="A1193" s="145" t="s">
        <v>2456</v>
      </c>
      <c r="B1193" s="145" t="s">
        <v>747</v>
      </c>
      <c r="C1193" s="145" t="s">
        <v>337</v>
      </c>
      <c r="D1193" s="145" t="s">
        <v>356</v>
      </c>
      <c r="E1193" s="144" t="s">
        <v>2457</v>
      </c>
      <c r="F1193" s="144">
        <v>0</v>
      </c>
      <c r="G1193" s="144">
        <v>1</v>
      </c>
    </row>
    <row r="1194" spans="1:7" ht="14.6">
      <c r="A1194" s="145" t="s">
        <v>2458</v>
      </c>
      <c r="B1194" s="145" t="s">
        <v>747</v>
      </c>
      <c r="C1194" s="145" t="s">
        <v>337</v>
      </c>
      <c r="D1194" s="145" t="s">
        <v>356</v>
      </c>
      <c r="E1194" s="144" t="s">
        <v>695</v>
      </c>
      <c r="F1194" s="144" t="s">
        <v>696</v>
      </c>
      <c r="G1194" s="144">
        <v>1</v>
      </c>
    </row>
    <row r="1195" spans="1:7" ht="14.6">
      <c r="A1195" s="145" t="s">
        <v>2459</v>
      </c>
      <c r="B1195" s="145" t="s">
        <v>747</v>
      </c>
      <c r="C1195" s="145" t="s">
        <v>337</v>
      </c>
      <c r="D1195" s="145" t="s">
        <v>356</v>
      </c>
      <c r="E1195" s="144" t="s">
        <v>2460</v>
      </c>
      <c r="F1195" s="144" t="s">
        <v>2461</v>
      </c>
      <c r="G1195" s="144">
        <v>1</v>
      </c>
    </row>
    <row r="1196" spans="1:7" ht="14.6">
      <c r="A1196" s="145" t="s">
        <v>2462</v>
      </c>
      <c r="B1196" s="145" t="s">
        <v>747</v>
      </c>
      <c r="C1196" s="145" t="s">
        <v>337</v>
      </c>
      <c r="D1196" s="145" t="s">
        <v>356</v>
      </c>
      <c r="E1196" s="144" t="s">
        <v>2463</v>
      </c>
      <c r="F1196" s="144" t="s">
        <v>2464</v>
      </c>
      <c r="G1196" s="144">
        <v>1</v>
      </c>
    </row>
    <row r="1197" spans="1:7" ht="14.6">
      <c r="A1197" s="145" t="s">
        <v>2465</v>
      </c>
      <c r="B1197" s="145" t="s">
        <v>747</v>
      </c>
      <c r="C1197" s="145" t="s">
        <v>337</v>
      </c>
      <c r="D1197" s="145" t="s">
        <v>356</v>
      </c>
      <c r="E1197" s="144" t="s">
        <v>1581</v>
      </c>
      <c r="F1197" s="144">
        <v>0</v>
      </c>
      <c r="G1197" s="144">
        <v>1</v>
      </c>
    </row>
    <row r="1198" spans="1:7" ht="14.6">
      <c r="A1198" s="145" t="s">
        <v>2466</v>
      </c>
      <c r="B1198" s="145" t="s">
        <v>747</v>
      </c>
      <c r="C1198" s="145" t="s">
        <v>337</v>
      </c>
      <c r="D1198" s="145" t="s">
        <v>356</v>
      </c>
      <c r="E1198" s="144" t="s">
        <v>2069</v>
      </c>
      <c r="F1198" s="144">
        <v>0</v>
      </c>
      <c r="G1198" s="144">
        <v>1</v>
      </c>
    </row>
    <row r="1199" spans="1:7" ht="14.6">
      <c r="A1199" s="145" t="s">
        <v>2467</v>
      </c>
      <c r="B1199" s="145" t="s">
        <v>747</v>
      </c>
      <c r="C1199" s="145" t="s">
        <v>337</v>
      </c>
      <c r="D1199" s="145" t="s">
        <v>356</v>
      </c>
      <c r="E1199" s="144" t="s">
        <v>2468</v>
      </c>
      <c r="F1199" s="144">
        <v>0</v>
      </c>
      <c r="G1199" s="144">
        <v>1</v>
      </c>
    </row>
    <row r="1200" spans="1:7" ht="14.6">
      <c r="A1200" s="145" t="s">
        <v>2469</v>
      </c>
      <c r="B1200" s="145" t="s">
        <v>747</v>
      </c>
      <c r="C1200" s="145" t="s">
        <v>337</v>
      </c>
      <c r="D1200" s="145" t="s">
        <v>356</v>
      </c>
      <c r="E1200" s="144" t="s">
        <v>2218</v>
      </c>
      <c r="F1200" s="144">
        <v>0</v>
      </c>
      <c r="G1200" s="144">
        <v>1</v>
      </c>
    </row>
    <row r="1201" spans="1:7" ht="14.6">
      <c r="A1201" s="145" t="s">
        <v>2470</v>
      </c>
      <c r="B1201" s="145" t="s">
        <v>747</v>
      </c>
      <c r="C1201" s="145" t="s">
        <v>337</v>
      </c>
      <c r="D1201" s="145" t="s">
        <v>356</v>
      </c>
      <c r="E1201" s="144" t="s">
        <v>2220</v>
      </c>
      <c r="F1201" s="144" t="s">
        <v>2221</v>
      </c>
      <c r="G1201" s="144">
        <v>1</v>
      </c>
    </row>
    <row r="1202" spans="1:7" ht="14.6">
      <c r="A1202" s="145" t="s">
        <v>2471</v>
      </c>
      <c r="B1202" s="145" t="s">
        <v>747</v>
      </c>
      <c r="C1202" s="145" t="s">
        <v>337</v>
      </c>
      <c r="D1202" s="145" t="s">
        <v>356</v>
      </c>
      <c r="E1202" s="144" t="s">
        <v>642</v>
      </c>
      <c r="F1202" s="144" t="s">
        <v>643</v>
      </c>
      <c r="G1202" s="144">
        <v>1</v>
      </c>
    </row>
    <row r="1203" spans="1:7" ht="14.6">
      <c r="A1203" s="145" t="s">
        <v>2472</v>
      </c>
      <c r="B1203" s="145" t="s">
        <v>747</v>
      </c>
      <c r="C1203" s="145" t="s">
        <v>337</v>
      </c>
      <c r="D1203" s="145" t="s">
        <v>356</v>
      </c>
      <c r="E1203" s="144" t="s">
        <v>2224</v>
      </c>
      <c r="F1203" s="144">
        <v>0</v>
      </c>
      <c r="G1203" s="144">
        <v>1</v>
      </c>
    </row>
    <row r="1204" spans="1:7" ht="14.6">
      <c r="A1204" s="145" t="s">
        <v>2473</v>
      </c>
      <c r="B1204" s="145" t="s">
        <v>747</v>
      </c>
      <c r="C1204" s="145" t="s">
        <v>337</v>
      </c>
      <c r="D1204" s="145" t="s">
        <v>356</v>
      </c>
      <c r="E1204" s="144" t="s">
        <v>2071</v>
      </c>
      <c r="F1204" s="144">
        <v>0</v>
      </c>
      <c r="G1204" s="144">
        <v>1</v>
      </c>
    </row>
    <row r="1205" spans="1:7" ht="14.6">
      <c r="A1205" s="145" t="s">
        <v>2474</v>
      </c>
      <c r="B1205" s="145" t="s">
        <v>747</v>
      </c>
      <c r="C1205" s="145" t="s">
        <v>337</v>
      </c>
      <c r="D1205" s="145" t="s">
        <v>356</v>
      </c>
      <c r="E1205" s="144" t="s">
        <v>2475</v>
      </c>
      <c r="F1205" s="144">
        <v>0</v>
      </c>
      <c r="G1205" s="144">
        <v>1</v>
      </c>
    </row>
    <row r="1206" spans="1:7" ht="14.6">
      <c r="A1206" s="145" t="s">
        <v>2476</v>
      </c>
      <c r="B1206" s="145" t="s">
        <v>609</v>
      </c>
      <c r="C1206" s="145" t="s">
        <v>362</v>
      </c>
      <c r="D1206" s="145" t="s">
        <v>363</v>
      </c>
      <c r="E1206" s="144" t="s">
        <v>1601</v>
      </c>
      <c r="F1206" s="144" t="s">
        <v>1602</v>
      </c>
      <c r="G1206" s="144">
        <v>1</v>
      </c>
    </row>
    <row r="1207" spans="1:7" ht="14.6">
      <c r="A1207" s="145" t="s">
        <v>2477</v>
      </c>
      <c r="B1207" s="145" t="s">
        <v>609</v>
      </c>
      <c r="C1207" s="145" t="s">
        <v>362</v>
      </c>
      <c r="D1207" s="145" t="s">
        <v>363</v>
      </c>
      <c r="E1207" s="144" t="s">
        <v>2033</v>
      </c>
      <c r="F1207" s="144">
        <v>0</v>
      </c>
      <c r="G1207" s="144">
        <v>1</v>
      </c>
    </row>
    <row r="1208" spans="1:7" ht="14.6">
      <c r="A1208" s="145" t="s">
        <v>2478</v>
      </c>
      <c r="B1208" s="145" t="s">
        <v>609</v>
      </c>
      <c r="C1208" s="145" t="s">
        <v>362</v>
      </c>
      <c r="D1208" s="145" t="s">
        <v>363</v>
      </c>
      <c r="E1208" s="144" t="s">
        <v>1283</v>
      </c>
      <c r="F1208" s="144" t="s">
        <v>1284</v>
      </c>
      <c r="G1208" s="144">
        <v>1</v>
      </c>
    </row>
    <row r="1209" spans="1:7" ht="14.6">
      <c r="A1209" s="145" t="s">
        <v>2479</v>
      </c>
      <c r="B1209" s="145" t="s">
        <v>609</v>
      </c>
      <c r="C1209" s="145" t="s">
        <v>362</v>
      </c>
      <c r="D1209" s="145" t="s">
        <v>363</v>
      </c>
      <c r="E1209" s="144" t="s">
        <v>700</v>
      </c>
      <c r="F1209" s="144">
        <v>0</v>
      </c>
      <c r="G1209" s="144">
        <v>1</v>
      </c>
    </row>
    <row r="1210" spans="1:7" ht="14.6">
      <c r="A1210" s="145" t="s">
        <v>2480</v>
      </c>
      <c r="B1210" s="145" t="s">
        <v>609</v>
      </c>
      <c r="C1210" s="145" t="s">
        <v>362</v>
      </c>
      <c r="D1210" s="145" t="s">
        <v>363</v>
      </c>
      <c r="E1210" s="144" t="s">
        <v>733</v>
      </c>
      <c r="F1210" s="144">
        <v>0</v>
      </c>
      <c r="G1210" s="144">
        <v>1</v>
      </c>
    </row>
    <row r="1211" spans="1:7" ht="14.6">
      <c r="A1211" s="145" t="s">
        <v>2481</v>
      </c>
      <c r="B1211" s="145" t="s">
        <v>609</v>
      </c>
      <c r="C1211" s="145" t="s">
        <v>362</v>
      </c>
      <c r="D1211" s="145" t="s">
        <v>363</v>
      </c>
      <c r="E1211" s="144" t="s">
        <v>777</v>
      </c>
      <c r="F1211" s="144" t="s">
        <v>2482</v>
      </c>
      <c r="G1211" s="144">
        <v>1</v>
      </c>
    </row>
    <row r="1212" spans="1:7" ht="14.6">
      <c r="A1212" s="145" t="s">
        <v>2483</v>
      </c>
      <c r="B1212" s="145" t="s">
        <v>609</v>
      </c>
      <c r="C1212" s="145" t="s">
        <v>362</v>
      </c>
      <c r="D1212" s="145" t="s">
        <v>363</v>
      </c>
      <c r="E1212" s="144" t="s">
        <v>1618</v>
      </c>
      <c r="F1212" s="144">
        <v>0</v>
      </c>
      <c r="G1212" s="144">
        <v>1</v>
      </c>
    </row>
    <row r="1213" spans="1:7" ht="14.6">
      <c r="A1213" s="145" t="s">
        <v>2484</v>
      </c>
      <c r="B1213" s="145" t="s">
        <v>739</v>
      </c>
      <c r="C1213" s="145" t="s">
        <v>337</v>
      </c>
      <c r="D1213" s="145" t="s">
        <v>343</v>
      </c>
      <c r="E1213" s="144" t="s">
        <v>1981</v>
      </c>
      <c r="F1213" s="144">
        <v>0</v>
      </c>
      <c r="G1213" s="144">
        <v>1</v>
      </c>
    </row>
    <row r="1214" spans="1:7" ht="14.6">
      <c r="A1214" s="145" t="s">
        <v>2485</v>
      </c>
      <c r="B1214" s="145" t="s">
        <v>739</v>
      </c>
      <c r="C1214" s="145" t="s">
        <v>337</v>
      </c>
      <c r="D1214" s="145" t="s">
        <v>343</v>
      </c>
      <c r="E1214" s="144" t="s">
        <v>1404</v>
      </c>
      <c r="F1214" s="144" t="s">
        <v>1405</v>
      </c>
      <c r="G1214" s="144">
        <v>1</v>
      </c>
    </row>
    <row r="1215" spans="1:7" ht="14.6">
      <c r="A1215" s="145" t="s">
        <v>2486</v>
      </c>
      <c r="B1215" s="145" t="s">
        <v>739</v>
      </c>
      <c r="C1215" s="145" t="s">
        <v>337</v>
      </c>
      <c r="D1215" s="145" t="s">
        <v>343</v>
      </c>
      <c r="E1215" s="144" t="s">
        <v>1908</v>
      </c>
      <c r="F1215" s="144">
        <v>0</v>
      </c>
      <c r="G1215" s="144">
        <v>1</v>
      </c>
    </row>
    <row r="1216" spans="1:7" ht="14.6">
      <c r="A1216" s="145" t="s">
        <v>2487</v>
      </c>
      <c r="B1216" s="145" t="s">
        <v>739</v>
      </c>
      <c r="C1216" s="145" t="s">
        <v>337</v>
      </c>
      <c r="D1216" s="145" t="s">
        <v>343</v>
      </c>
      <c r="E1216" s="144" t="s">
        <v>1984</v>
      </c>
      <c r="F1216" s="144">
        <v>0</v>
      </c>
      <c r="G1216" s="144">
        <v>1</v>
      </c>
    </row>
    <row r="1217" spans="1:7" ht="14.6">
      <c r="A1217" s="145" t="s">
        <v>2488</v>
      </c>
      <c r="B1217" s="145" t="s">
        <v>739</v>
      </c>
      <c r="C1217" s="145" t="s">
        <v>337</v>
      </c>
      <c r="D1217" s="145" t="s">
        <v>343</v>
      </c>
      <c r="E1217" s="144" t="s">
        <v>1938</v>
      </c>
      <c r="F1217" s="144">
        <v>0</v>
      </c>
      <c r="G1217" s="144">
        <v>1</v>
      </c>
    </row>
    <row r="1218" spans="1:7" ht="14.6">
      <c r="A1218" s="145" t="s">
        <v>2489</v>
      </c>
      <c r="B1218" s="145" t="s">
        <v>739</v>
      </c>
      <c r="C1218" s="145" t="s">
        <v>337</v>
      </c>
      <c r="D1218" s="145" t="s">
        <v>343</v>
      </c>
      <c r="E1218" s="144" t="s">
        <v>1439</v>
      </c>
      <c r="F1218" s="144" t="s">
        <v>1440</v>
      </c>
      <c r="G1218" s="144">
        <v>1</v>
      </c>
    </row>
    <row r="1219" spans="1:7" ht="14.6">
      <c r="A1219" s="145" t="s">
        <v>2490</v>
      </c>
      <c r="B1219" s="145" t="s">
        <v>739</v>
      </c>
      <c r="C1219" s="145" t="s">
        <v>337</v>
      </c>
      <c r="D1219" s="145" t="s">
        <v>343</v>
      </c>
      <c r="E1219" s="144" t="s">
        <v>1247</v>
      </c>
      <c r="F1219" s="144">
        <v>0</v>
      </c>
      <c r="G1219" s="144">
        <v>1</v>
      </c>
    </row>
    <row r="1220" spans="1:7" ht="14.6">
      <c r="A1220" s="145" t="s">
        <v>2491</v>
      </c>
      <c r="B1220" s="145" t="s">
        <v>739</v>
      </c>
      <c r="C1220" s="145" t="s">
        <v>337</v>
      </c>
      <c r="D1220" s="145" t="s">
        <v>343</v>
      </c>
      <c r="E1220" s="144" t="s">
        <v>2492</v>
      </c>
      <c r="F1220" s="144">
        <v>0</v>
      </c>
      <c r="G1220" s="144">
        <v>1</v>
      </c>
    </row>
    <row r="1221" spans="1:7" ht="14.6">
      <c r="A1221" s="145" t="s">
        <v>2493</v>
      </c>
      <c r="B1221" s="145" t="s">
        <v>739</v>
      </c>
      <c r="C1221" s="145" t="s">
        <v>337</v>
      </c>
      <c r="D1221" s="145" t="s">
        <v>343</v>
      </c>
      <c r="E1221" s="144" t="s">
        <v>1515</v>
      </c>
      <c r="F1221" s="144">
        <v>0</v>
      </c>
      <c r="G1221" s="144">
        <v>1</v>
      </c>
    </row>
    <row r="1222" spans="1:7" ht="14.6">
      <c r="A1222" s="145" t="s">
        <v>2494</v>
      </c>
      <c r="B1222" s="145" t="s">
        <v>739</v>
      </c>
      <c r="C1222" s="145" t="s">
        <v>337</v>
      </c>
      <c r="D1222" s="145" t="s">
        <v>343</v>
      </c>
      <c r="E1222" s="144" t="s">
        <v>1517</v>
      </c>
      <c r="F1222" s="144">
        <v>0</v>
      </c>
      <c r="G1222" s="144">
        <v>1</v>
      </c>
    </row>
    <row r="1223" spans="1:7" ht="14.6">
      <c r="A1223" s="145" t="s">
        <v>2495</v>
      </c>
      <c r="B1223" s="145" t="s">
        <v>739</v>
      </c>
      <c r="C1223" s="145" t="s">
        <v>337</v>
      </c>
      <c r="D1223" s="145" t="s">
        <v>343</v>
      </c>
      <c r="E1223" s="144" t="s">
        <v>1608</v>
      </c>
      <c r="F1223" s="144">
        <v>0</v>
      </c>
      <c r="G1223" s="144">
        <v>1</v>
      </c>
    </row>
    <row r="1224" spans="1:7" ht="14.6">
      <c r="A1224" s="145" t="s">
        <v>2496</v>
      </c>
      <c r="B1224" s="145" t="s">
        <v>739</v>
      </c>
      <c r="C1224" s="145" t="s">
        <v>337</v>
      </c>
      <c r="D1224" s="145" t="s">
        <v>343</v>
      </c>
      <c r="E1224" s="144" t="s">
        <v>1992</v>
      </c>
      <c r="F1224" s="144">
        <v>0</v>
      </c>
      <c r="G1224" s="144">
        <v>1</v>
      </c>
    </row>
    <row r="1225" spans="1:7" ht="14.6">
      <c r="A1225" s="145" t="s">
        <v>2497</v>
      </c>
      <c r="B1225" s="145" t="s">
        <v>739</v>
      </c>
      <c r="C1225" s="145" t="s">
        <v>337</v>
      </c>
      <c r="D1225" s="145" t="s">
        <v>343</v>
      </c>
      <c r="E1225" s="144" t="s">
        <v>1610</v>
      </c>
      <c r="F1225" s="144" t="s">
        <v>1611</v>
      </c>
      <c r="G1225" s="144">
        <v>1</v>
      </c>
    </row>
    <row r="1226" spans="1:7" ht="14.6">
      <c r="A1226" s="145" t="s">
        <v>2498</v>
      </c>
      <c r="B1226" s="145" t="s">
        <v>739</v>
      </c>
      <c r="C1226" s="145" t="s">
        <v>337</v>
      </c>
      <c r="D1226" s="145" t="s">
        <v>343</v>
      </c>
      <c r="E1226" s="144" t="s">
        <v>731</v>
      </c>
      <c r="F1226" s="144">
        <v>0</v>
      </c>
      <c r="G1226" s="144">
        <v>1</v>
      </c>
    </row>
    <row r="1227" spans="1:7" ht="14.6">
      <c r="A1227" s="145" t="s">
        <v>2499</v>
      </c>
      <c r="B1227" s="145" t="s">
        <v>739</v>
      </c>
      <c r="C1227" s="145" t="s">
        <v>337</v>
      </c>
      <c r="D1227" s="145" t="s">
        <v>343</v>
      </c>
      <c r="E1227" s="144" t="s">
        <v>1933</v>
      </c>
      <c r="F1227" s="144">
        <v>0</v>
      </c>
      <c r="G1227" s="144">
        <v>1</v>
      </c>
    </row>
    <row r="1228" spans="1:7" ht="14.6">
      <c r="A1228" s="145" t="s">
        <v>2500</v>
      </c>
      <c r="B1228" s="145" t="s">
        <v>739</v>
      </c>
      <c r="C1228" s="145" t="s">
        <v>337</v>
      </c>
      <c r="D1228" s="145" t="s">
        <v>343</v>
      </c>
      <c r="E1228" s="144" t="s">
        <v>1442</v>
      </c>
      <c r="F1228" s="144">
        <v>0</v>
      </c>
      <c r="G1228" s="144">
        <v>1</v>
      </c>
    </row>
    <row r="1229" spans="1:7" ht="14.6">
      <c r="A1229" s="145" t="s">
        <v>2501</v>
      </c>
      <c r="B1229" s="145" t="s">
        <v>739</v>
      </c>
      <c r="C1229" s="145" t="s">
        <v>337</v>
      </c>
      <c r="D1229" s="145" t="s">
        <v>343</v>
      </c>
      <c r="E1229" s="144" t="s">
        <v>1999</v>
      </c>
      <c r="F1229" s="144">
        <v>0</v>
      </c>
      <c r="G1229" s="144">
        <v>1</v>
      </c>
    </row>
    <row r="1230" spans="1:7" ht="14.6">
      <c r="A1230" s="145" t="s">
        <v>2502</v>
      </c>
      <c r="B1230" s="145" t="s">
        <v>739</v>
      </c>
      <c r="C1230" s="145" t="s">
        <v>337</v>
      </c>
      <c r="D1230" s="145" t="s">
        <v>343</v>
      </c>
      <c r="E1230" s="144" t="s">
        <v>1616</v>
      </c>
      <c r="F1230" s="144">
        <v>0</v>
      </c>
      <c r="G1230" s="144">
        <v>1</v>
      </c>
    </row>
    <row r="1231" spans="1:7" ht="14.6">
      <c r="A1231" s="145" t="s">
        <v>2503</v>
      </c>
      <c r="B1231" s="145" t="s">
        <v>739</v>
      </c>
      <c r="C1231" s="145" t="s">
        <v>337</v>
      </c>
      <c r="D1231" s="145" t="s">
        <v>343</v>
      </c>
      <c r="E1231" s="144" t="s">
        <v>1351</v>
      </c>
      <c r="F1231" s="144">
        <v>0</v>
      </c>
      <c r="G1231" s="144">
        <v>1</v>
      </c>
    </row>
    <row r="1232" spans="1:7" ht="14.6">
      <c r="A1232" s="145" t="s">
        <v>2504</v>
      </c>
      <c r="B1232" s="145" t="s">
        <v>739</v>
      </c>
      <c r="C1232" s="145" t="s">
        <v>337</v>
      </c>
      <c r="D1232" s="145" t="s">
        <v>343</v>
      </c>
      <c r="E1232" s="144" t="s">
        <v>2003</v>
      </c>
      <c r="F1232" s="144" t="s">
        <v>2004</v>
      </c>
      <c r="G1232" s="144">
        <v>1</v>
      </c>
    </row>
    <row r="1233" spans="1:7" ht="14.6">
      <c r="A1233" s="145" t="s">
        <v>2505</v>
      </c>
      <c r="B1233" s="145" t="s">
        <v>739</v>
      </c>
      <c r="C1233" s="145" t="s">
        <v>337</v>
      </c>
      <c r="D1233" s="145" t="s">
        <v>343</v>
      </c>
      <c r="E1233" s="144" t="s">
        <v>1252</v>
      </c>
      <c r="F1233" s="144">
        <v>0</v>
      </c>
      <c r="G1233" s="144">
        <v>1</v>
      </c>
    </row>
    <row r="1234" spans="1:7" ht="14.6">
      <c r="A1234" s="145" t="s">
        <v>2506</v>
      </c>
      <c r="B1234" s="145" t="s">
        <v>739</v>
      </c>
      <c r="C1234" s="145" t="s">
        <v>337</v>
      </c>
      <c r="D1234" s="145" t="s">
        <v>343</v>
      </c>
      <c r="E1234" s="144" t="s">
        <v>2507</v>
      </c>
      <c r="F1234" s="144">
        <v>0</v>
      </c>
      <c r="G1234" s="144">
        <v>1</v>
      </c>
    </row>
    <row r="1235" spans="1:7" ht="14.6">
      <c r="A1235" s="145" t="s">
        <v>2508</v>
      </c>
      <c r="B1235" s="145" t="s">
        <v>739</v>
      </c>
      <c r="C1235" s="145" t="s">
        <v>337</v>
      </c>
      <c r="D1235" s="145" t="s">
        <v>343</v>
      </c>
      <c r="E1235" s="144" t="s">
        <v>2008</v>
      </c>
      <c r="F1235" s="144">
        <v>0</v>
      </c>
      <c r="G1235" s="144">
        <v>1</v>
      </c>
    </row>
    <row r="1236" spans="1:7" ht="14.6">
      <c r="A1236" s="145" t="s">
        <v>2509</v>
      </c>
      <c r="B1236" s="145" t="s">
        <v>739</v>
      </c>
      <c r="C1236" s="145" t="s">
        <v>337</v>
      </c>
      <c r="D1236" s="145" t="s">
        <v>343</v>
      </c>
      <c r="E1236" s="144" t="s">
        <v>1620</v>
      </c>
      <c r="F1236" s="144">
        <v>0</v>
      </c>
      <c r="G1236" s="144">
        <v>1</v>
      </c>
    </row>
    <row r="1237" spans="1:7" ht="14.6">
      <c r="A1237" s="145" t="s">
        <v>2510</v>
      </c>
      <c r="B1237" s="145" t="s">
        <v>739</v>
      </c>
      <c r="C1237" s="145" t="s">
        <v>337</v>
      </c>
      <c r="D1237" s="145" t="s">
        <v>343</v>
      </c>
      <c r="E1237" s="144" t="s">
        <v>2011</v>
      </c>
      <c r="F1237" s="144">
        <v>0</v>
      </c>
      <c r="G1237" s="144">
        <v>1</v>
      </c>
    </row>
    <row r="1238" spans="1:7" ht="14.6">
      <c r="A1238" s="145" t="s">
        <v>2511</v>
      </c>
      <c r="B1238" s="145" t="s">
        <v>739</v>
      </c>
      <c r="C1238" s="145" t="s">
        <v>337</v>
      </c>
      <c r="D1238" s="145" t="s">
        <v>343</v>
      </c>
      <c r="E1238" s="144" t="s">
        <v>2016</v>
      </c>
      <c r="F1238" s="144">
        <v>0</v>
      </c>
      <c r="G1238" s="144">
        <v>1</v>
      </c>
    </row>
    <row r="1239" spans="1:7" ht="14.6">
      <c r="A1239" s="145" t="s">
        <v>2512</v>
      </c>
      <c r="B1239" s="145" t="s">
        <v>739</v>
      </c>
      <c r="C1239" s="145" t="s">
        <v>337</v>
      </c>
      <c r="D1239" s="145" t="s">
        <v>343</v>
      </c>
      <c r="E1239" s="144" t="s">
        <v>2018</v>
      </c>
      <c r="F1239" s="144">
        <v>0</v>
      </c>
      <c r="G1239" s="144">
        <v>1</v>
      </c>
    </row>
    <row r="1240" spans="1:7" ht="14.6">
      <c r="A1240" s="145" t="s">
        <v>2513</v>
      </c>
      <c r="B1240" s="145" t="s">
        <v>739</v>
      </c>
      <c r="C1240" s="145" t="s">
        <v>337</v>
      </c>
      <c r="D1240" s="145" t="s">
        <v>343</v>
      </c>
      <c r="E1240" s="144" t="s">
        <v>586</v>
      </c>
      <c r="F1240" s="144" t="s">
        <v>587</v>
      </c>
      <c r="G1240" s="144">
        <v>1</v>
      </c>
    </row>
    <row r="1241" spans="1:7" ht="14.6">
      <c r="A1241" s="145" t="s">
        <v>2514</v>
      </c>
      <c r="B1241" s="145" t="s">
        <v>739</v>
      </c>
      <c r="C1241" s="145" t="s">
        <v>337</v>
      </c>
      <c r="D1241" s="145" t="s">
        <v>343</v>
      </c>
      <c r="E1241" s="144" t="s">
        <v>2021</v>
      </c>
      <c r="F1241" s="144">
        <v>0</v>
      </c>
      <c r="G1241" s="144">
        <v>1</v>
      </c>
    </row>
    <row r="1242" spans="1:7" ht="14.6">
      <c r="A1242" s="145" t="s">
        <v>2515</v>
      </c>
      <c r="B1242" s="145" t="s">
        <v>739</v>
      </c>
      <c r="C1242" s="145" t="s">
        <v>337</v>
      </c>
      <c r="D1242" s="145" t="s">
        <v>343</v>
      </c>
      <c r="E1242" s="144" t="s">
        <v>1445</v>
      </c>
      <c r="F1242" s="144">
        <v>0</v>
      </c>
      <c r="G1242" s="144">
        <v>1</v>
      </c>
    </row>
    <row r="1243" spans="1:7" ht="14.6">
      <c r="A1243" s="145" t="s">
        <v>2516</v>
      </c>
      <c r="B1243" s="145" t="s">
        <v>739</v>
      </c>
      <c r="C1243" s="145" t="s">
        <v>337</v>
      </c>
      <c r="D1243" s="145" t="s">
        <v>343</v>
      </c>
      <c r="E1243" s="144" t="s">
        <v>1433</v>
      </c>
      <c r="F1243" s="144">
        <v>0</v>
      </c>
      <c r="G1243" s="144">
        <v>1</v>
      </c>
    </row>
    <row r="1244" spans="1:7" ht="14.6">
      <c r="A1244" s="145" t="s">
        <v>2517</v>
      </c>
      <c r="B1244" s="145" t="s">
        <v>739</v>
      </c>
      <c r="C1244" s="145" t="s">
        <v>337</v>
      </c>
      <c r="D1244" s="145" t="s">
        <v>343</v>
      </c>
      <c r="E1244" s="144" t="s">
        <v>2025</v>
      </c>
      <c r="F1244" s="144">
        <v>0</v>
      </c>
      <c r="G1244" s="144">
        <v>1</v>
      </c>
    </row>
    <row r="1245" spans="1:7" ht="14.6">
      <c r="A1245" s="145" t="s">
        <v>2518</v>
      </c>
      <c r="B1245" s="145" t="s">
        <v>739</v>
      </c>
      <c r="C1245" s="145" t="s">
        <v>337</v>
      </c>
      <c r="D1245" s="145" t="s">
        <v>343</v>
      </c>
      <c r="E1245" s="144" t="s">
        <v>2519</v>
      </c>
      <c r="F1245" s="144">
        <v>0</v>
      </c>
      <c r="G1245" s="144">
        <v>1</v>
      </c>
    </row>
    <row r="1246" spans="1:7" ht="14.6">
      <c r="A1246" s="145" t="s">
        <v>2520</v>
      </c>
      <c r="B1246" s="145" t="s">
        <v>739</v>
      </c>
      <c r="C1246" s="145" t="s">
        <v>337</v>
      </c>
      <c r="D1246" s="145" t="s">
        <v>343</v>
      </c>
      <c r="E1246" s="144" t="s">
        <v>1950</v>
      </c>
      <c r="F1246" s="144">
        <v>0</v>
      </c>
      <c r="G1246" s="144">
        <v>1</v>
      </c>
    </row>
    <row r="1247" spans="1:7" ht="14.6">
      <c r="A1247" s="145" t="s">
        <v>2521</v>
      </c>
      <c r="B1247" s="145" t="s">
        <v>739</v>
      </c>
      <c r="C1247" s="145" t="s">
        <v>337</v>
      </c>
      <c r="D1247" s="145" t="s">
        <v>343</v>
      </c>
      <c r="E1247" s="144" t="s">
        <v>2033</v>
      </c>
      <c r="F1247" s="144">
        <v>0</v>
      </c>
      <c r="G1247" s="144">
        <v>1</v>
      </c>
    </row>
    <row r="1248" spans="1:7" ht="14.6">
      <c r="A1248" s="145" t="s">
        <v>2522</v>
      </c>
      <c r="B1248" s="145" t="s">
        <v>739</v>
      </c>
      <c r="C1248" s="145" t="s">
        <v>337</v>
      </c>
      <c r="D1248" s="145" t="s">
        <v>343</v>
      </c>
      <c r="E1248" s="144" t="s">
        <v>1519</v>
      </c>
      <c r="F1248" s="144">
        <v>0</v>
      </c>
      <c r="G1248" s="144">
        <v>1</v>
      </c>
    </row>
    <row r="1249" spans="1:7" ht="14.6">
      <c r="A1249" s="145" t="s">
        <v>2523</v>
      </c>
      <c r="B1249" s="145" t="s">
        <v>739</v>
      </c>
      <c r="C1249" s="145" t="s">
        <v>337</v>
      </c>
      <c r="D1249" s="145" t="s">
        <v>343</v>
      </c>
      <c r="E1249" s="144" t="s">
        <v>1795</v>
      </c>
      <c r="F1249" s="144" t="s">
        <v>1796</v>
      </c>
      <c r="G1249" s="144">
        <v>1</v>
      </c>
    </row>
    <row r="1250" spans="1:7" ht="14.6">
      <c r="A1250" s="145" t="s">
        <v>2524</v>
      </c>
      <c r="B1250" s="145" t="s">
        <v>739</v>
      </c>
      <c r="C1250" s="145" t="s">
        <v>337</v>
      </c>
      <c r="D1250" s="145" t="s">
        <v>343</v>
      </c>
      <c r="E1250" s="144" t="s">
        <v>2037</v>
      </c>
      <c r="F1250" s="144">
        <v>0</v>
      </c>
      <c r="G1250" s="144">
        <v>1</v>
      </c>
    </row>
    <row r="1251" spans="1:7" ht="14.6">
      <c r="A1251" s="145" t="s">
        <v>2525</v>
      </c>
      <c r="B1251" s="145" t="s">
        <v>739</v>
      </c>
      <c r="C1251" s="145" t="s">
        <v>337</v>
      </c>
      <c r="D1251" s="145" t="s">
        <v>343</v>
      </c>
      <c r="E1251" s="144" t="s">
        <v>2039</v>
      </c>
      <c r="F1251" s="144">
        <v>0</v>
      </c>
      <c r="G1251" s="144">
        <v>1</v>
      </c>
    </row>
    <row r="1252" spans="1:7" ht="14.6">
      <c r="A1252" s="145" t="s">
        <v>2526</v>
      </c>
      <c r="B1252" s="145" t="s">
        <v>739</v>
      </c>
      <c r="C1252" s="145" t="s">
        <v>337</v>
      </c>
      <c r="D1252" s="145" t="s">
        <v>343</v>
      </c>
      <c r="E1252" s="144" t="s">
        <v>2041</v>
      </c>
      <c r="F1252" s="144">
        <v>0</v>
      </c>
      <c r="G1252" s="144">
        <v>1</v>
      </c>
    </row>
    <row r="1253" spans="1:7" ht="14.6">
      <c r="A1253" s="145" t="s">
        <v>2527</v>
      </c>
      <c r="B1253" s="145" t="s">
        <v>739</v>
      </c>
      <c r="C1253" s="145" t="s">
        <v>337</v>
      </c>
      <c r="D1253" s="145" t="s">
        <v>343</v>
      </c>
      <c r="E1253" s="144" t="s">
        <v>1624</v>
      </c>
      <c r="F1253" s="144">
        <v>0</v>
      </c>
      <c r="G1253" s="144">
        <v>1</v>
      </c>
    </row>
    <row r="1254" spans="1:7" ht="14.6">
      <c r="A1254" s="145" t="s">
        <v>2528</v>
      </c>
      <c r="B1254" s="145" t="s">
        <v>739</v>
      </c>
      <c r="C1254" s="145" t="s">
        <v>337</v>
      </c>
      <c r="D1254" s="145" t="s">
        <v>343</v>
      </c>
      <c r="E1254" s="144" t="s">
        <v>1952</v>
      </c>
      <c r="F1254" s="144" t="s">
        <v>1953</v>
      </c>
      <c r="G1254" s="144">
        <v>1</v>
      </c>
    </row>
    <row r="1255" spans="1:7" ht="14.6">
      <c r="A1255" s="145" t="s">
        <v>2529</v>
      </c>
      <c r="B1255" s="145" t="s">
        <v>739</v>
      </c>
      <c r="C1255" s="145" t="s">
        <v>337</v>
      </c>
      <c r="D1255" s="145" t="s">
        <v>343</v>
      </c>
      <c r="E1255" s="144" t="s">
        <v>1955</v>
      </c>
      <c r="F1255" s="144">
        <v>0</v>
      </c>
      <c r="G1255" s="144">
        <v>1</v>
      </c>
    </row>
    <row r="1256" spans="1:7" ht="14.6">
      <c r="A1256" s="145" t="s">
        <v>2530</v>
      </c>
      <c r="B1256" s="145" t="s">
        <v>739</v>
      </c>
      <c r="C1256" s="145" t="s">
        <v>337</v>
      </c>
      <c r="D1256" s="145" t="s">
        <v>343</v>
      </c>
      <c r="E1256" s="144" t="s">
        <v>2046</v>
      </c>
      <c r="F1256" s="144">
        <v>0</v>
      </c>
      <c r="G1256" s="144">
        <v>1</v>
      </c>
    </row>
    <row r="1257" spans="1:7" ht="14.6">
      <c r="A1257" s="145" t="s">
        <v>2531</v>
      </c>
      <c r="B1257" s="145" t="s">
        <v>739</v>
      </c>
      <c r="C1257" s="145" t="s">
        <v>337</v>
      </c>
      <c r="D1257" s="145" t="s">
        <v>343</v>
      </c>
      <c r="E1257" s="144" t="s">
        <v>1283</v>
      </c>
      <c r="F1257" s="144" t="s">
        <v>1284</v>
      </c>
      <c r="G1257" s="144">
        <v>1</v>
      </c>
    </row>
    <row r="1258" spans="1:7" ht="14.6">
      <c r="A1258" s="145" t="s">
        <v>2532</v>
      </c>
      <c r="B1258" s="145" t="s">
        <v>739</v>
      </c>
      <c r="C1258" s="145" t="s">
        <v>337</v>
      </c>
      <c r="D1258" s="145" t="s">
        <v>343</v>
      </c>
      <c r="E1258" s="144" t="s">
        <v>718</v>
      </c>
      <c r="F1258" s="144">
        <v>0</v>
      </c>
      <c r="G1258" s="144">
        <v>1</v>
      </c>
    </row>
    <row r="1259" spans="1:7" ht="14.6">
      <c r="A1259" s="145" t="s">
        <v>2533</v>
      </c>
      <c r="B1259" s="145" t="s">
        <v>739</v>
      </c>
      <c r="C1259" s="145" t="s">
        <v>337</v>
      </c>
      <c r="D1259" s="145" t="s">
        <v>343</v>
      </c>
      <c r="E1259" s="144" t="s">
        <v>2053</v>
      </c>
      <c r="F1259" s="144">
        <v>0</v>
      </c>
      <c r="G1259" s="144">
        <v>1</v>
      </c>
    </row>
    <row r="1260" spans="1:7" ht="14.6">
      <c r="A1260" s="145" t="s">
        <v>2534</v>
      </c>
      <c r="B1260" s="145" t="s">
        <v>739</v>
      </c>
      <c r="C1260" s="145" t="s">
        <v>337</v>
      </c>
      <c r="D1260" s="145" t="s">
        <v>343</v>
      </c>
      <c r="E1260" s="144" t="s">
        <v>1957</v>
      </c>
      <c r="F1260" s="144" t="s">
        <v>1958</v>
      </c>
      <c r="G1260" s="144">
        <v>1</v>
      </c>
    </row>
    <row r="1261" spans="1:7" ht="14.6">
      <c r="A1261" s="145" t="s">
        <v>2535</v>
      </c>
      <c r="B1261" s="145" t="s">
        <v>739</v>
      </c>
      <c r="C1261" s="145" t="s">
        <v>337</v>
      </c>
      <c r="D1261" s="145" t="s">
        <v>343</v>
      </c>
      <c r="E1261" s="144" t="s">
        <v>1798</v>
      </c>
      <c r="F1261" s="144" t="s">
        <v>1799</v>
      </c>
      <c r="G1261" s="144">
        <v>1</v>
      </c>
    </row>
    <row r="1262" spans="1:7" ht="14.6">
      <c r="A1262" s="145" t="s">
        <v>2536</v>
      </c>
      <c r="B1262" s="145" t="s">
        <v>739</v>
      </c>
      <c r="C1262" s="145" t="s">
        <v>337</v>
      </c>
      <c r="D1262" s="145" t="s">
        <v>343</v>
      </c>
      <c r="E1262" s="144" t="s">
        <v>1627</v>
      </c>
      <c r="F1262" s="144">
        <v>0</v>
      </c>
      <c r="G1262" s="144">
        <v>1</v>
      </c>
    </row>
    <row r="1263" spans="1:7" ht="14.6">
      <c r="A1263" s="145" t="s">
        <v>2537</v>
      </c>
      <c r="B1263" s="145" t="s">
        <v>739</v>
      </c>
      <c r="C1263" s="145" t="s">
        <v>337</v>
      </c>
      <c r="D1263" s="145" t="s">
        <v>343</v>
      </c>
      <c r="E1263" s="144" t="s">
        <v>698</v>
      </c>
      <c r="F1263" s="144">
        <v>0</v>
      </c>
      <c r="G1263" s="144">
        <v>1</v>
      </c>
    </row>
    <row r="1264" spans="1:7" ht="14.6">
      <c r="A1264" s="145" t="s">
        <v>2538</v>
      </c>
      <c r="B1264" s="145" t="s">
        <v>739</v>
      </c>
      <c r="C1264" s="145" t="s">
        <v>337</v>
      </c>
      <c r="D1264" s="145" t="s">
        <v>343</v>
      </c>
      <c r="E1264" s="144" t="s">
        <v>770</v>
      </c>
      <c r="F1264" s="144">
        <v>0</v>
      </c>
      <c r="G1264" s="144">
        <v>1</v>
      </c>
    </row>
    <row r="1265" spans="1:7" ht="14.6">
      <c r="A1265" s="145" t="s">
        <v>2539</v>
      </c>
      <c r="B1265" s="145" t="s">
        <v>739</v>
      </c>
      <c r="C1265" s="145" t="s">
        <v>337</v>
      </c>
      <c r="D1265" s="145" t="s">
        <v>343</v>
      </c>
      <c r="E1265" s="144" t="s">
        <v>774</v>
      </c>
      <c r="F1265" s="144">
        <v>0</v>
      </c>
      <c r="G1265" s="144">
        <v>1</v>
      </c>
    </row>
    <row r="1266" spans="1:7" ht="14.6">
      <c r="A1266" s="145" t="s">
        <v>2540</v>
      </c>
      <c r="B1266" s="145" t="s">
        <v>739</v>
      </c>
      <c r="C1266" s="145" t="s">
        <v>337</v>
      </c>
      <c r="D1266" s="145" t="s">
        <v>343</v>
      </c>
      <c r="E1266" s="144" t="s">
        <v>700</v>
      </c>
      <c r="F1266" s="144">
        <v>0</v>
      </c>
      <c r="G1266" s="144">
        <v>1</v>
      </c>
    </row>
    <row r="1267" spans="1:7" ht="14.6">
      <c r="A1267" s="145" t="s">
        <v>2541</v>
      </c>
      <c r="B1267" s="145" t="s">
        <v>739</v>
      </c>
      <c r="C1267" s="145" t="s">
        <v>337</v>
      </c>
      <c r="D1267" s="145" t="s">
        <v>343</v>
      </c>
      <c r="E1267" s="144" t="s">
        <v>733</v>
      </c>
      <c r="F1267" s="144">
        <v>0</v>
      </c>
      <c r="G1267" s="144">
        <v>1</v>
      </c>
    </row>
    <row r="1268" spans="1:7" ht="14.6">
      <c r="A1268" s="145" t="s">
        <v>2542</v>
      </c>
      <c r="B1268" s="145" t="s">
        <v>739</v>
      </c>
      <c r="C1268" s="145" t="s">
        <v>337</v>
      </c>
      <c r="D1268" s="145" t="s">
        <v>343</v>
      </c>
      <c r="E1268" s="144" t="s">
        <v>777</v>
      </c>
      <c r="F1268" s="144">
        <v>0</v>
      </c>
      <c r="G1268" s="144">
        <v>1</v>
      </c>
    </row>
    <row r="1269" spans="1:7" ht="14.6">
      <c r="A1269" s="145" t="s">
        <v>2543</v>
      </c>
      <c r="B1269" s="145" t="s">
        <v>739</v>
      </c>
      <c r="C1269" s="145" t="s">
        <v>337</v>
      </c>
      <c r="D1269" s="145" t="s">
        <v>343</v>
      </c>
      <c r="E1269" s="144" t="s">
        <v>735</v>
      </c>
      <c r="F1269" s="144">
        <v>0</v>
      </c>
      <c r="G1269" s="144">
        <v>1</v>
      </c>
    </row>
    <row r="1270" spans="1:7" ht="14.6">
      <c r="A1270" s="145" t="s">
        <v>2544</v>
      </c>
      <c r="B1270" s="145" t="s">
        <v>609</v>
      </c>
      <c r="C1270" s="145" t="s">
        <v>362</v>
      </c>
      <c r="D1270" s="145" t="s">
        <v>363</v>
      </c>
      <c r="E1270" s="144" t="s">
        <v>2046</v>
      </c>
      <c r="F1270" s="144">
        <v>0</v>
      </c>
      <c r="G1270" s="144">
        <v>1</v>
      </c>
    </row>
    <row r="1271" spans="1:7" ht="14.6">
      <c r="A1271" s="145" t="s">
        <v>2545</v>
      </c>
      <c r="B1271" s="145" t="s">
        <v>609</v>
      </c>
      <c r="C1271" s="145" t="s">
        <v>362</v>
      </c>
      <c r="D1271" s="145" t="s">
        <v>363</v>
      </c>
      <c r="E1271" s="144" t="s">
        <v>774</v>
      </c>
      <c r="F1271" s="144">
        <v>0</v>
      </c>
      <c r="G1271" s="144">
        <v>1</v>
      </c>
    </row>
    <row r="1272" spans="1:7" ht="14.6">
      <c r="A1272" s="145" t="s">
        <v>2546</v>
      </c>
      <c r="B1272" s="145" t="s">
        <v>739</v>
      </c>
      <c r="C1272" s="145" t="s">
        <v>337</v>
      </c>
      <c r="D1272" s="145" t="s">
        <v>343</v>
      </c>
      <c r="E1272" s="144" t="s">
        <v>1601</v>
      </c>
      <c r="F1272" s="144" t="s">
        <v>1602</v>
      </c>
      <c r="G1272" s="144">
        <v>1</v>
      </c>
    </row>
    <row r="1273" spans="1:7" ht="14.6">
      <c r="A1273" s="145" t="s">
        <v>2547</v>
      </c>
      <c r="B1273" s="145" t="s">
        <v>747</v>
      </c>
      <c r="C1273" s="145" t="s">
        <v>337</v>
      </c>
      <c r="D1273" s="145" t="s">
        <v>356</v>
      </c>
      <c r="E1273" s="144" t="s">
        <v>1809</v>
      </c>
      <c r="F1273" s="144" t="s">
        <v>1602</v>
      </c>
      <c r="G1273" s="144">
        <v>1</v>
      </c>
    </row>
    <row r="1274" spans="1:7" ht="14.6">
      <c r="A1274" s="145" t="s">
        <v>2548</v>
      </c>
      <c r="B1274" s="145" t="s">
        <v>739</v>
      </c>
      <c r="C1274" s="145" t="s">
        <v>337</v>
      </c>
      <c r="D1274" s="145" t="s">
        <v>343</v>
      </c>
      <c r="E1274" s="144" t="s">
        <v>1990</v>
      </c>
      <c r="F1274" s="144" t="s">
        <v>1819</v>
      </c>
      <c r="G1274" s="144">
        <v>1</v>
      </c>
    </row>
    <row r="1275" spans="1:7" ht="14.6">
      <c r="A1275" s="145" t="s">
        <v>2549</v>
      </c>
      <c r="B1275" s="145" t="s">
        <v>739</v>
      </c>
      <c r="C1275" s="145" t="s">
        <v>337</v>
      </c>
      <c r="D1275" s="145" t="s">
        <v>343</v>
      </c>
      <c r="E1275" s="144" t="s">
        <v>716</v>
      </c>
      <c r="F1275" s="144">
        <v>0</v>
      </c>
      <c r="G1275" s="144">
        <v>1</v>
      </c>
    </row>
    <row r="1276" spans="1:7" ht="14.6">
      <c r="A1276" s="145" t="s">
        <v>2550</v>
      </c>
      <c r="B1276" s="145" t="s">
        <v>739</v>
      </c>
      <c r="C1276" s="145" t="s">
        <v>337</v>
      </c>
      <c r="D1276" s="145" t="s">
        <v>343</v>
      </c>
      <c r="E1276" s="144" t="s">
        <v>1618</v>
      </c>
      <c r="F1276" s="144">
        <v>0</v>
      </c>
      <c r="G1276" s="144">
        <v>1</v>
      </c>
    </row>
    <row r="1277" spans="1:7" ht="14.6">
      <c r="A1277" s="145" t="s">
        <v>2551</v>
      </c>
      <c r="B1277" s="145" t="s">
        <v>739</v>
      </c>
      <c r="C1277" s="145" t="s">
        <v>337</v>
      </c>
      <c r="D1277" s="145" t="s">
        <v>343</v>
      </c>
      <c r="E1277" s="144" t="s">
        <v>2013</v>
      </c>
      <c r="F1277" s="144" t="s">
        <v>2014</v>
      </c>
      <c r="G1277" s="144">
        <v>1</v>
      </c>
    </row>
    <row r="1278" spans="1:7" ht="14.6">
      <c r="A1278" s="145" t="s">
        <v>2552</v>
      </c>
      <c r="B1278" s="145" t="s">
        <v>747</v>
      </c>
      <c r="C1278" s="145" t="s">
        <v>337</v>
      </c>
      <c r="D1278" s="145" t="s">
        <v>356</v>
      </c>
      <c r="E1278" s="144" t="s">
        <v>1368</v>
      </c>
      <c r="F1278" s="144">
        <v>0</v>
      </c>
      <c r="G1278" s="144">
        <v>1</v>
      </c>
    </row>
    <row r="1279" spans="1:7" ht="14.6">
      <c r="A1279" s="145" t="s">
        <v>2553</v>
      </c>
      <c r="B1279" s="145" t="s">
        <v>747</v>
      </c>
      <c r="C1279" s="145" t="s">
        <v>337</v>
      </c>
      <c r="D1279" s="145" t="s">
        <v>356</v>
      </c>
      <c r="E1279" s="144" t="s">
        <v>1811</v>
      </c>
      <c r="F1279" s="144" t="s">
        <v>1405</v>
      </c>
      <c r="G1279" s="144">
        <v>1</v>
      </c>
    </row>
    <row r="1280" spans="1:7" ht="14.6">
      <c r="A1280" s="145" t="s">
        <v>2554</v>
      </c>
      <c r="B1280" s="145" t="s">
        <v>747</v>
      </c>
      <c r="C1280" s="145" t="s">
        <v>337</v>
      </c>
      <c r="D1280" s="145" t="s">
        <v>356</v>
      </c>
      <c r="E1280" s="144" t="s">
        <v>1383</v>
      </c>
      <c r="F1280" s="144">
        <v>0</v>
      </c>
      <c r="G1280" s="144">
        <v>1</v>
      </c>
    </row>
    <row r="1281" spans="1:7" ht="14.6">
      <c r="A1281" s="145" t="s">
        <v>2555</v>
      </c>
      <c r="B1281" s="145" t="s">
        <v>747</v>
      </c>
      <c r="C1281" s="145" t="s">
        <v>337</v>
      </c>
      <c r="D1281" s="145" t="s">
        <v>356</v>
      </c>
      <c r="E1281" s="144" t="s">
        <v>2556</v>
      </c>
      <c r="F1281" s="144">
        <v>0</v>
      </c>
      <c r="G1281" s="144">
        <v>1</v>
      </c>
    </row>
    <row r="1282" spans="1:7" ht="14.6">
      <c r="A1282" s="145" t="s">
        <v>2557</v>
      </c>
      <c r="B1282" s="145" t="s">
        <v>747</v>
      </c>
      <c r="C1282" s="145" t="s">
        <v>337</v>
      </c>
      <c r="D1282" s="145" t="s">
        <v>356</v>
      </c>
      <c r="E1282" s="144" t="s">
        <v>2558</v>
      </c>
      <c r="F1282" s="144">
        <v>0</v>
      </c>
      <c r="G1282" s="144">
        <v>1</v>
      </c>
    </row>
    <row r="1283" spans="1:7" ht="14.6">
      <c r="A1283" s="145" t="s">
        <v>2559</v>
      </c>
      <c r="B1283" s="145" t="s">
        <v>747</v>
      </c>
      <c r="C1283" s="145" t="s">
        <v>337</v>
      </c>
      <c r="D1283" s="145" t="s">
        <v>356</v>
      </c>
      <c r="E1283" s="144" t="s">
        <v>1386</v>
      </c>
      <c r="F1283" s="144" t="s">
        <v>1440</v>
      </c>
      <c r="G1283" s="144">
        <v>1</v>
      </c>
    </row>
    <row r="1284" spans="1:7" ht="14.6">
      <c r="A1284" s="145" t="s">
        <v>2560</v>
      </c>
      <c r="B1284" s="145" t="s">
        <v>747</v>
      </c>
      <c r="C1284" s="145" t="s">
        <v>337</v>
      </c>
      <c r="D1284" s="145" t="s">
        <v>356</v>
      </c>
      <c r="E1284" s="144" t="s">
        <v>1813</v>
      </c>
      <c r="F1284" s="144">
        <v>0</v>
      </c>
      <c r="G1284" s="144">
        <v>1</v>
      </c>
    </row>
    <row r="1285" spans="1:7" ht="14.6">
      <c r="A1285" s="145" t="s">
        <v>2561</v>
      </c>
      <c r="B1285" s="145" t="s">
        <v>747</v>
      </c>
      <c r="C1285" s="145" t="s">
        <v>337</v>
      </c>
      <c r="D1285" s="145" t="s">
        <v>356</v>
      </c>
      <c r="E1285" s="144" t="s">
        <v>1337</v>
      </c>
      <c r="F1285" s="144">
        <v>0</v>
      </c>
      <c r="G1285" s="144">
        <v>1</v>
      </c>
    </row>
    <row r="1286" spans="1:7" ht="14.6">
      <c r="A1286" s="145" t="s">
        <v>2562</v>
      </c>
      <c r="B1286" s="145" t="s">
        <v>747</v>
      </c>
      <c r="C1286" s="145" t="s">
        <v>337</v>
      </c>
      <c r="D1286" s="145" t="s">
        <v>356</v>
      </c>
      <c r="E1286" s="144" t="s">
        <v>2563</v>
      </c>
      <c r="F1286" s="144">
        <v>0</v>
      </c>
      <c r="G1286" s="144">
        <v>1</v>
      </c>
    </row>
    <row r="1287" spans="1:7" ht="14.6">
      <c r="A1287" s="145" t="s">
        <v>2564</v>
      </c>
      <c r="B1287" s="145" t="s">
        <v>747</v>
      </c>
      <c r="C1287" s="145" t="s">
        <v>337</v>
      </c>
      <c r="D1287" s="145" t="s">
        <v>356</v>
      </c>
      <c r="E1287" s="144" t="s">
        <v>2565</v>
      </c>
      <c r="F1287" s="144">
        <v>0</v>
      </c>
      <c r="G1287" s="144">
        <v>1</v>
      </c>
    </row>
    <row r="1288" spans="1:7" ht="14.6">
      <c r="A1288" s="145" t="s">
        <v>2566</v>
      </c>
      <c r="B1288" s="145" t="s">
        <v>747</v>
      </c>
      <c r="C1288" s="145" t="s">
        <v>337</v>
      </c>
      <c r="D1288" s="145" t="s">
        <v>356</v>
      </c>
      <c r="E1288" s="144" t="s">
        <v>1816</v>
      </c>
      <c r="F1288" s="144">
        <v>0</v>
      </c>
      <c r="G1288" s="144">
        <v>1</v>
      </c>
    </row>
    <row r="1289" spans="1:7" ht="14.6">
      <c r="A1289" s="145" t="s">
        <v>2567</v>
      </c>
      <c r="B1289" s="145" t="s">
        <v>747</v>
      </c>
      <c r="C1289" s="145" t="s">
        <v>337</v>
      </c>
      <c r="D1289" s="145" t="s">
        <v>356</v>
      </c>
      <c r="E1289" s="144" t="s">
        <v>2568</v>
      </c>
      <c r="F1289" s="144">
        <v>0</v>
      </c>
      <c r="G1289" s="144">
        <v>1</v>
      </c>
    </row>
    <row r="1290" spans="1:7" ht="14.6">
      <c r="A1290" s="145" t="s">
        <v>2569</v>
      </c>
      <c r="B1290" s="145" t="s">
        <v>747</v>
      </c>
      <c r="C1290" s="145" t="s">
        <v>337</v>
      </c>
      <c r="D1290" s="145" t="s">
        <v>356</v>
      </c>
      <c r="E1290" s="144" t="s">
        <v>2570</v>
      </c>
      <c r="F1290" s="144" t="s">
        <v>1611</v>
      </c>
      <c r="G1290" s="144">
        <v>1</v>
      </c>
    </row>
    <row r="1291" spans="1:7" ht="14.6">
      <c r="A1291" s="145" t="s">
        <v>2571</v>
      </c>
      <c r="B1291" s="145" t="s">
        <v>747</v>
      </c>
      <c r="C1291" s="145" t="s">
        <v>337</v>
      </c>
      <c r="D1291" s="145" t="s">
        <v>356</v>
      </c>
      <c r="E1291" s="144" t="s">
        <v>1821</v>
      </c>
      <c r="F1291" s="144">
        <v>0</v>
      </c>
      <c r="G1291" s="144">
        <v>1</v>
      </c>
    </row>
    <row r="1292" spans="1:7" ht="14.6">
      <c r="A1292" s="145" t="s">
        <v>2572</v>
      </c>
      <c r="B1292" s="145" t="s">
        <v>747</v>
      </c>
      <c r="C1292" s="145" t="s">
        <v>337</v>
      </c>
      <c r="D1292" s="145" t="s">
        <v>356</v>
      </c>
      <c r="E1292" s="144" t="s">
        <v>1823</v>
      </c>
      <c r="F1292" s="144">
        <v>0</v>
      </c>
      <c r="G1292" s="144">
        <v>1</v>
      </c>
    </row>
    <row r="1293" spans="1:7" ht="14.6">
      <c r="A1293" s="145" t="s">
        <v>2573</v>
      </c>
      <c r="B1293" s="145" t="s">
        <v>747</v>
      </c>
      <c r="C1293" s="145" t="s">
        <v>337</v>
      </c>
      <c r="D1293" s="145" t="s">
        <v>356</v>
      </c>
      <c r="E1293" s="144" t="s">
        <v>2574</v>
      </c>
      <c r="F1293" s="144">
        <v>0</v>
      </c>
      <c r="G1293" s="144">
        <v>1</v>
      </c>
    </row>
    <row r="1294" spans="1:7" ht="14.6">
      <c r="A1294" s="145" t="s">
        <v>2575</v>
      </c>
      <c r="B1294" s="145" t="s">
        <v>747</v>
      </c>
      <c r="C1294" s="145" t="s">
        <v>337</v>
      </c>
      <c r="D1294" s="145" t="s">
        <v>356</v>
      </c>
      <c r="E1294" s="144" t="s">
        <v>2576</v>
      </c>
      <c r="F1294" s="144">
        <v>0</v>
      </c>
      <c r="G1294" s="144">
        <v>1</v>
      </c>
    </row>
    <row r="1295" spans="1:7" ht="14.6">
      <c r="A1295" s="145" t="s">
        <v>2577</v>
      </c>
      <c r="B1295" s="145" t="s">
        <v>747</v>
      </c>
      <c r="C1295" s="145" t="s">
        <v>337</v>
      </c>
      <c r="D1295" s="145" t="s">
        <v>356</v>
      </c>
      <c r="E1295" s="144" t="s">
        <v>2578</v>
      </c>
      <c r="F1295" s="144">
        <v>0</v>
      </c>
      <c r="G1295" s="144">
        <v>1</v>
      </c>
    </row>
    <row r="1296" spans="1:7" ht="14.6">
      <c r="A1296" s="145" t="s">
        <v>2579</v>
      </c>
      <c r="B1296" s="145" t="s">
        <v>747</v>
      </c>
      <c r="C1296" s="145" t="s">
        <v>337</v>
      </c>
      <c r="D1296" s="145" t="s">
        <v>356</v>
      </c>
      <c r="E1296" s="144" t="s">
        <v>2580</v>
      </c>
      <c r="F1296" s="144">
        <v>0</v>
      </c>
      <c r="G1296" s="144">
        <v>1</v>
      </c>
    </row>
    <row r="1297" spans="1:7" ht="14.6">
      <c r="A1297" s="145" t="s">
        <v>2581</v>
      </c>
      <c r="B1297" s="145" t="s">
        <v>747</v>
      </c>
      <c r="C1297" s="145" t="s">
        <v>337</v>
      </c>
      <c r="D1297" s="145" t="s">
        <v>356</v>
      </c>
      <c r="E1297" s="144" t="s">
        <v>2582</v>
      </c>
      <c r="F1297" s="144" t="s">
        <v>2004</v>
      </c>
      <c r="G1297" s="144">
        <v>1</v>
      </c>
    </row>
    <row r="1298" spans="1:7" ht="14.6">
      <c r="A1298" s="145" t="s">
        <v>2583</v>
      </c>
      <c r="B1298" s="145" t="s">
        <v>747</v>
      </c>
      <c r="C1298" s="145" t="s">
        <v>337</v>
      </c>
      <c r="D1298" s="145" t="s">
        <v>356</v>
      </c>
      <c r="E1298" s="144" t="s">
        <v>2584</v>
      </c>
      <c r="F1298" s="144">
        <v>0</v>
      </c>
      <c r="G1298" s="144">
        <v>1</v>
      </c>
    </row>
    <row r="1299" spans="1:7" ht="14.6">
      <c r="A1299" s="145" t="s">
        <v>2585</v>
      </c>
      <c r="B1299" s="145" t="s">
        <v>747</v>
      </c>
      <c r="C1299" s="145" t="s">
        <v>337</v>
      </c>
      <c r="D1299" s="145" t="s">
        <v>356</v>
      </c>
      <c r="E1299" s="144" t="s">
        <v>1371</v>
      </c>
      <c r="F1299" s="144">
        <v>0</v>
      </c>
      <c r="G1299" s="144">
        <v>1</v>
      </c>
    </row>
    <row r="1300" spans="1:7" ht="14.6">
      <c r="A1300" s="145" t="s">
        <v>2586</v>
      </c>
      <c r="B1300" s="145" t="s">
        <v>747</v>
      </c>
      <c r="C1300" s="145" t="s">
        <v>337</v>
      </c>
      <c r="D1300" s="145" t="s">
        <v>356</v>
      </c>
      <c r="E1300" s="144" t="s">
        <v>2587</v>
      </c>
      <c r="F1300" s="144">
        <v>0</v>
      </c>
      <c r="G1300" s="144">
        <v>1</v>
      </c>
    </row>
    <row r="1301" spans="1:7" ht="14.6">
      <c r="A1301" s="145" t="s">
        <v>2588</v>
      </c>
      <c r="B1301" s="145" t="s">
        <v>747</v>
      </c>
      <c r="C1301" s="145" t="s">
        <v>337</v>
      </c>
      <c r="D1301" s="145" t="s">
        <v>356</v>
      </c>
      <c r="E1301" s="144" t="s">
        <v>1827</v>
      </c>
      <c r="F1301" s="144">
        <v>0</v>
      </c>
      <c r="G1301" s="144">
        <v>1</v>
      </c>
    </row>
    <row r="1302" spans="1:7" ht="14.6">
      <c r="A1302" s="145" t="s">
        <v>2589</v>
      </c>
      <c r="B1302" s="145" t="s">
        <v>747</v>
      </c>
      <c r="C1302" s="145" t="s">
        <v>337</v>
      </c>
      <c r="D1302" s="145" t="s">
        <v>356</v>
      </c>
      <c r="E1302" s="144" t="s">
        <v>2590</v>
      </c>
      <c r="F1302" s="144" t="s">
        <v>2014</v>
      </c>
      <c r="G1302" s="144">
        <v>1</v>
      </c>
    </row>
    <row r="1303" spans="1:7" ht="14.6">
      <c r="A1303" s="145" t="s">
        <v>2591</v>
      </c>
      <c r="B1303" s="145" t="s">
        <v>747</v>
      </c>
      <c r="C1303" s="145" t="s">
        <v>337</v>
      </c>
      <c r="D1303" s="145" t="s">
        <v>356</v>
      </c>
      <c r="E1303" s="144" t="s">
        <v>2592</v>
      </c>
      <c r="F1303" s="144">
        <v>0</v>
      </c>
      <c r="G1303" s="144">
        <v>1</v>
      </c>
    </row>
    <row r="1304" spans="1:7" ht="14.6">
      <c r="A1304" s="145" t="s">
        <v>2593</v>
      </c>
      <c r="B1304" s="145" t="s">
        <v>747</v>
      </c>
      <c r="C1304" s="145" t="s">
        <v>337</v>
      </c>
      <c r="D1304" s="145" t="s">
        <v>356</v>
      </c>
      <c r="E1304" s="144" t="s">
        <v>2594</v>
      </c>
      <c r="F1304" s="144" t="s">
        <v>2595</v>
      </c>
      <c r="G1304" s="144">
        <v>1</v>
      </c>
    </row>
    <row r="1305" spans="1:7" ht="14.6">
      <c r="A1305" s="145" t="s">
        <v>2596</v>
      </c>
      <c r="B1305" s="145" t="s">
        <v>747</v>
      </c>
      <c r="C1305" s="145" t="s">
        <v>337</v>
      </c>
      <c r="D1305" s="145" t="s">
        <v>356</v>
      </c>
      <c r="E1305" s="144" t="s">
        <v>2597</v>
      </c>
      <c r="F1305" s="144" t="s">
        <v>587</v>
      </c>
      <c r="G1305" s="144">
        <v>1</v>
      </c>
    </row>
    <row r="1306" spans="1:7" ht="14.6">
      <c r="A1306" s="145" t="s">
        <v>2598</v>
      </c>
      <c r="B1306" s="145" t="s">
        <v>747</v>
      </c>
      <c r="C1306" s="145" t="s">
        <v>337</v>
      </c>
      <c r="D1306" s="145" t="s">
        <v>356</v>
      </c>
      <c r="E1306" s="144" t="s">
        <v>2599</v>
      </c>
      <c r="F1306" s="144">
        <v>0</v>
      </c>
      <c r="G1306" s="144">
        <v>1</v>
      </c>
    </row>
    <row r="1307" spans="1:7" ht="14.6">
      <c r="A1307" s="145" t="s">
        <v>2600</v>
      </c>
      <c r="B1307" s="145" t="s">
        <v>747</v>
      </c>
      <c r="C1307" s="145" t="s">
        <v>337</v>
      </c>
      <c r="D1307" s="145" t="s">
        <v>356</v>
      </c>
      <c r="E1307" s="144" t="s">
        <v>2601</v>
      </c>
      <c r="F1307" s="144">
        <v>0</v>
      </c>
      <c r="G1307" s="144">
        <v>1</v>
      </c>
    </row>
    <row r="1308" spans="1:7" ht="14.6">
      <c r="A1308" s="145" t="s">
        <v>2602</v>
      </c>
      <c r="B1308" s="145" t="s">
        <v>747</v>
      </c>
      <c r="C1308" s="145" t="s">
        <v>337</v>
      </c>
      <c r="D1308" s="145" t="s">
        <v>356</v>
      </c>
      <c r="E1308" s="144" t="s">
        <v>2603</v>
      </c>
      <c r="F1308" s="144">
        <v>0</v>
      </c>
      <c r="G1308" s="144">
        <v>1</v>
      </c>
    </row>
    <row r="1309" spans="1:7" ht="14.6">
      <c r="A1309" s="145" t="s">
        <v>2604</v>
      </c>
      <c r="B1309" s="145" t="s">
        <v>747</v>
      </c>
      <c r="C1309" s="145" t="s">
        <v>337</v>
      </c>
      <c r="D1309" s="145" t="s">
        <v>356</v>
      </c>
      <c r="E1309" s="144" t="s">
        <v>2605</v>
      </c>
      <c r="F1309" s="144">
        <v>0</v>
      </c>
      <c r="G1309" s="144">
        <v>1</v>
      </c>
    </row>
    <row r="1310" spans="1:7" ht="14.6">
      <c r="A1310" s="145" t="s">
        <v>2606</v>
      </c>
      <c r="B1310" s="145" t="s">
        <v>747</v>
      </c>
      <c r="C1310" s="145" t="s">
        <v>337</v>
      </c>
      <c r="D1310" s="145" t="s">
        <v>356</v>
      </c>
      <c r="E1310" s="144" t="s">
        <v>2607</v>
      </c>
      <c r="F1310" s="144">
        <v>0</v>
      </c>
      <c r="G1310" s="144">
        <v>1</v>
      </c>
    </row>
    <row r="1311" spans="1:7" ht="14.6">
      <c r="A1311" s="145" t="s">
        <v>2608</v>
      </c>
      <c r="B1311" s="145" t="s">
        <v>747</v>
      </c>
      <c r="C1311" s="145" t="s">
        <v>337</v>
      </c>
      <c r="D1311" s="145" t="s">
        <v>356</v>
      </c>
      <c r="E1311" s="144" t="s">
        <v>2609</v>
      </c>
      <c r="F1311" s="144">
        <v>0</v>
      </c>
      <c r="G1311" s="144">
        <v>1</v>
      </c>
    </row>
    <row r="1312" spans="1:7" ht="14.6">
      <c r="A1312" s="145" t="s">
        <v>2610</v>
      </c>
      <c r="B1312" s="145" t="s">
        <v>747</v>
      </c>
      <c r="C1312" s="145" t="s">
        <v>337</v>
      </c>
      <c r="D1312" s="145" t="s">
        <v>356</v>
      </c>
      <c r="E1312" s="144" t="s">
        <v>2611</v>
      </c>
      <c r="F1312" s="144">
        <v>0</v>
      </c>
      <c r="G1312" s="144">
        <v>1</v>
      </c>
    </row>
    <row r="1313" spans="1:7" ht="14.6">
      <c r="A1313" s="145" t="s">
        <v>2612</v>
      </c>
      <c r="B1313" s="145" t="s">
        <v>747</v>
      </c>
      <c r="C1313" s="145" t="s">
        <v>337</v>
      </c>
      <c r="D1313" s="145" t="s">
        <v>356</v>
      </c>
      <c r="E1313" s="144" t="s">
        <v>2613</v>
      </c>
      <c r="F1313" s="144">
        <v>0</v>
      </c>
      <c r="G1313" s="144">
        <v>1</v>
      </c>
    </row>
    <row r="1314" spans="1:7" ht="14.6">
      <c r="A1314" s="145" t="s">
        <v>2614</v>
      </c>
      <c r="B1314" s="145" t="s">
        <v>747</v>
      </c>
      <c r="C1314" s="145" t="s">
        <v>337</v>
      </c>
      <c r="D1314" s="145" t="s">
        <v>356</v>
      </c>
      <c r="E1314" s="144" t="s">
        <v>2615</v>
      </c>
      <c r="F1314" s="144">
        <v>0</v>
      </c>
      <c r="G1314" s="144">
        <v>1</v>
      </c>
    </row>
    <row r="1315" spans="1:7" ht="14.6">
      <c r="A1315" s="145" t="s">
        <v>2616</v>
      </c>
      <c r="B1315" s="145" t="s">
        <v>747</v>
      </c>
      <c r="C1315" s="145" t="s">
        <v>337</v>
      </c>
      <c r="D1315" s="145" t="s">
        <v>356</v>
      </c>
      <c r="E1315" s="144" t="s">
        <v>2617</v>
      </c>
      <c r="F1315" s="144" t="s">
        <v>1796</v>
      </c>
      <c r="G1315" s="144">
        <v>1</v>
      </c>
    </row>
    <row r="1316" spans="1:7" ht="14.6">
      <c r="A1316" s="145" t="s">
        <v>2618</v>
      </c>
      <c r="B1316" s="145" t="s">
        <v>747</v>
      </c>
      <c r="C1316" s="145" t="s">
        <v>337</v>
      </c>
      <c r="D1316" s="145" t="s">
        <v>356</v>
      </c>
      <c r="E1316" s="144" t="s">
        <v>2619</v>
      </c>
      <c r="F1316" s="144">
        <v>0</v>
      </c>
      <c r="G1316" s="144">
        <v>1</v>
      </c>
    </row>
    <row r="1317" spans="1:7" ht="14.6">
      <c r="A1317" s="145" t="s">
        <v>2620</v>
      </c>
      <c r="B1317" s="145" t="s">
        <v>747</v>
      </c>
      <c r="C1317" s="145" t="s">
        <v>337</v>
      </c>
      <c r="D1317" s="145" t="s">
        <v>356</v>
      </c>
      <c r="E1317" s="144" t="s">
        <v>2621</v>
      </c>
      <c r="F1317" s="144">
        <v>0</v>
      </c>
      <c r="G1317" s="144">
        <v>1</v>
      </c>
    </row>
    <row r="1318" spans="1:7" ht="14.6">
      <c r="A1318" s="145" t="s">
        <v>2622</v>
      </c>
      <c r="B1318" s="145" t="s">
        <v>747</v>
      </c>
      <c r="C1318" s="145" t="s">
        <v>337</v>
      </c>
      <c r="D1318" s="145" t="s">
        <v>356</v>
      </c>
      <c r="E1318" s="144" t="s">
        <v>2623</v>
      </c>
      <c r="F1318" s="144">
        <v>0</v>
      </c>
      <c r="G1318" s="144">
        <v>1</v>
      </c>
    </row>
    <row r="1319" spans="1:7" ht="14.6">
      <c r="A1319" s="145" t="s">
        <v>2624</v>
      </c>
      <c r="B1319" s="145" t="s">
        <v>747</v>
      </c>
      <c r="C1319" s="145" t="s">
        <v>337</v>
      </c>
      <c r="D1319" s="145" t="s">
        <v>356</v>
      </c>
      <c r="E1319" s="144" t="s">
        <v>2625</v>
      </c>
      <c r="F1319" s="144">
        <v>0</v>
      </c>
      <c r="G1319" s="144">
        <v>1</v>
      </c>
    </row>
    <row r="1320" spans="1:7" ht="14.6">
      <c r="A1320" s="145" t="s">
        <v>2626</v>
      </c>
      <c r="B1320" s="145" t="s">
        <v>747</v>
      </c>
      <c r="C1320" s="145" t="s">
        <v>337</v>
      </c>
      <c r="D1320" s="145" t="s">
        <v>356</v>
      </c>
      <c r="E1320" s="144" t="s">
        <v>2627</v>
      </c>
      <c r="F1320" s="144" t="s">
        <v>1953</v>
      </c>
      <c r="G1320" s="144">
        <v>1</v>
      </c>
    </row>
    <row r="1321" spans="1:7" ht="14.6">
      <c r="A1321" s="145" t="s">
        <v>2628</v>
      </c>
      <c r="B1321" s="145" t="s">
        <v>747</v>
      </c>
      <c r="C1321" s="145" t="s">
        <v>337</v>
      </c>
      <c r="D1321" s="145" t="s">
        <v>356</v>
      </c>
      <c r="E1321" s="144" t="s">
        <v>2629</v>
      </c>
      <c r="F1321" s="144">
        <v>0</v>
      </c>
      <c r="G1321" s="144">
        <v>1</v>
      </c>
    </row>
    <row r="1322" spans="1:7" ht="14.6">
      <c r="A1322" s="145" t="s">
        <v>2630</v>
      </c>
      <c r="B1322" s="145" t="s">
        <v>747</v>
      </c>
      <c r="C1322" s="145" t="s">
        <v>337</v>
      </c>
      <c r="D1322" s="145" t="s">
        <v>356</v>
      </c>
      <c r="E1322" s="144" t="s">
        <v>2631</v>
      </c>
      <c r="F1322" s="144">
        <v>0</v>
      </c>
      <c r="G1322" s="144">
        <v>1</v>
      </c>
    </row>
    <row r="1323" spans="1:7" ht="14.6">
      <c r="A1323" s="145" t="s">
        <v>2632</v>
      </c>
      <c r="B1323" s="145" t="s">
        <v>747</v>
      </c>
      <c r="C1323" s="145" t="s">
        <v>337</v>
      </c>
      <c r="D1323" s="145" t="s">
        <v>356</v>
      </c>
      <c r="E1323" s="144" t="s">
        <v>2633</v>
      </c>
      <c r="F1323" s="144" t="s">
        <v>1284</v>
      </c>
      <c r="G1323" s="144">
        <v>1</v>
      </c>
    </row>
    <row r="1324" spans="1:7" ht="14.6">
      <c r="A1324" s="145" t="s">
        <v>2634</v>
      </c>
      <c r="B1324" s="145" t="s">
        <v>747</v>
      </c>
      <c r="C1324" s="145" t="s">
        <v>337</v>
      </c>
      <c r="D1324" s="145" t="s">
        <v>356</v>
      </c>
      <c r="E1324" s="144" t="s">
        <v>1670</v>
      </c>
      <c r="F1324" s="144">
        <v>0</v>
      </c>
      <c r="G1324" s="144">
        <v>1</v>
      </c>
    </row>
    <row r="1325" spans="1:7" ht="14.6">
      <c r="A1325" s="145" t="s">
        <v>2635</v>
      </c>
      <c r="B1325" s="145" t="s">
        <v>747</v>
      </c>
      <c r="C1325" s="145" t="s">
        <v>337</v>
      </c>
      <c r="D1325" s="145" t="s">
        <v>356</v>
      </c>
      <c r="E1325" s="144" t="s">
        <v>2636</v>
      </c>
      <c r="F1325" s="144" t="s">
        <v>2051</v>
      </c>
      <c r="G1325" s="144">
        <v>1</v>
      </c>
    </row>
    <row r="1326" spans="1:7" ht="14.6">
      <c r="A1326" s="145" t="s">
        <v>2637</v>
      </c>
      <c r="B1326" s="145" t="s">
        <v>747</v>
      </c>
      <c r="C1326" s="145" t="s">
        <v>337</v>
      </c>
      <c r="D1326" s="145" t="s">
        <v>356</v>
      </c>
      <c r="E1326" s="144" t="s">
        <v>2638</v>
      </c>
      <c r="F1326" s="144">
        <v>0</v>
      </c>
      <c r="G1326" s="144">
        <v>1</v>
      </c>
    </row>
    <row r="1327" spans="1:7" ht="14.6">
      <c r="A1327" s="145" t="s">
        <v>2639</v>
      </c>
      <c r="B1327" s="145" t="s">
        <v>747</v>
      </c>
      <c r="C1327" s="145" t="s">
        <v>337</v>
      </c>
      <c r="D1327" s="145" t="s">
        <v>356</v>
      </c>
      <c r="E1327" s="144" t="s">
        <v>2640</v>
      </c>
      <c r="F1327" s="144" t="s">
        <v>1958</v>
      </c>
      <c r="G1327" s="144">
        <v>1</v>
      </c>
    </row>
    <row r="1328" spans="1:7" ht="14.6">
      <c r="A1328" s="145" t="s">
        <v>2641</v>
      </c>
      <c r="B1328" s="145" t="s">
        <v>747</v>
      </c>
      <c r="C1328" s="145" t="s">
        <v>337</v>
      </c>
      <c r="D1328" s="145" t="s">
        <v>356</v>
      </c>
      <c r="E1328" s="144" t="s">
        <v>1340</v>
      </c>
      <c r="F1328" s="144" t="s">
        <v>1799</v>
      </c>
      <c r="G1328" s="144">
        <v>1</v>
      </c>
    </row>
    <row r="1329" spans="1:7" ht="14.6">
      <c r="A1329" s="145" t="s">
        <v>2642</v>
      </c>
      <c r="B1329" s="145" t="s">
        <v>747</v>
      </c>
      <c r="C1329" s="145" t="s">
        <v>337</v>
      </c>
      <c r="D1329" s="145" t="s">
        <v>356</v>
      </c>
      <c r="E1329" s="144" t="s">
        <v>2643</v>
      </c>
      <c r="F1329" s="144">
        <v>0</v>
      </c>
      <c r="G1329" s="144">
        <v>1</v>
      </c>
    </row>
    <row r="1330" spans="1:7" ht="14.6">
      <c r="A1330" s="145" t="s">
        <v>2644</v>
      </c>
      <c r="B1330" s="145" t="s">
        <v>747</v>
      </c>
      <c r="C1330" s="145" t="s">
        <v>337</v>
      </c>
      <c r="D1330" s="145" t="s">
        <v>356</v>
      </c>
      <c r="E1330" s="144" t="s">
        <v>1672</v>
      </c>
      <c r="F1330" s="144">
        <v>0</v>
      </c>
      <c r="G1330" s="144">
        <v>1</v>
      </c>
    </row>
    <row r="1331" spans="1:7" ht="14.6">
      <c r="A1331" s="145" t="s">
        <v>2645</v>
      </c>
      <c r="B1331" s="145" t="s">
        <v>747</v>
      </c>
      <c r="C1331" s="145" t="s">
        <v>337</v>
      </c>
      <c r="D1331" s="145" t="s">
        <v>356</v>
      </c>
      <c r="E1331" s="144" t="s">
        <v>1674</v>
      </c>
      <c r="F1331" s="144">
        <v>0</v>
      </c>
      <c r="G1331" s="144">
        <v>1</v>
      </c>
    </row>
    <row r="1332" spans="1:7" ht="14.6">
      <c r="A1332" s="145" t="s">
        <v>2646</v>
      </c>
      <c r="B1332" s="145" t="s">
        <v>747</v>
      </c>
      <c r="C1332" s="145" t="s">
        <v>337</v>
      </c>
      <c r="D1332" s="145" t="s">
        <v>356</v>
      </c>
      <c r="E1332" s="144" t="s">
        <v>1676</v>
      </c>
      <c r="F1332" s="144">
        <v>0</v>
      </c>
      <c r="G1332" s="144">
        <v>1</v>
      </c>
    </row>
    <row r="1333" spans="1:7" ht="14.6">
      <c r="A1333" s="145" t="s">
        <v>2647</v>
      </c>
      <c r="B1333" s="145" t="s">
        <v>747</v>
      </c>
      <c r="C1333" s="145" t="s">
        <v>337</v>
      </c>
      <c r="D1333" s="145" t="s">
        <v>356</v>
      </c>
      <c r="E1333" s="144" t="s">
        <v>1678</v>
      </c>
      <c r="F1333" s="144">
        <v>0</v>
      </c>
      <c r="G1333" s="144">
        <v>1</v>
      </c>
    </row>
    <row r="1334" spans="1:7" ht="14.6">
      <c r="A1334" s="145" t="s">
        <v>2648</v>
      </c>
      <c r="B1334" s="145" t="s">
        <v>747</v>
      </c>
      <c r="C1334" s="145" t="s">
        <v>337</v>
      </c>
      <c r="D1334" s="145" t="s">
        <v>356</v>
      </c>
      <c r="E1334" s="144" t="s">
        <v>1680</v>
      </c>
      <c r="F1334" s="144">
        <v>0</v>
      </c>
      <c r="G1334" s="144">
        <v>1</v>
      </c>
    </row>
    <row r="1335" spans="1:7" ht="14.6">
      <c r="A1335" s="145" t="s">
        <v>2649</v>
      </c>
      <c r="B1335" s="145" t="s">
        <v>747</v>
      </c>
      <c r="C1335" s="145" t="s">
        <v>337</v>
      </c>
      <c r="D1335" s="145" t="s">
        <v>356</v>
      </c>
      <c r="E1335" s="144" t="s">
        <v>1682</v>
      </c>
      <c r="F1335" s="144">
        <v>0</v>
      </c>
      <c r="G1335" s="144">
        <v>1</v>
      </c>
    </row>
    <row r="1336" spans="1:7" ht="14.6">
      <c r="A1336" s="145" t="s">
        <v>2650</v>
      </c>
      <c r="B1336" s="145" t="s">
        <v>747</v>
      </c>
      <c r="C1336" s="145" t="s">
        <v>337</v>
      </c>
      <c r="D1336" s="145" t="s">
        <v>356</v>
      </c>
      <c r="E1336" s="144" t="s">
        <v>2651</v>
      </c>
      <c r="F1336" s="144">
        <v>0</v>
      </c>
      <c r="G1336" s="144">
        <v>1</v>
      </c>
    </row>
    <row r="1337" spans="1:7" ht="14.6">
      <c r="A1337" s="145" t="s">
        <v>2652</v>
      </c>
      <c r="B1337" s="145" t="s">
        <v>747</v>
      </c>
      <c r="C1337" s="145" t="s">
        <v>337</v>
      </c>
      <c r="D1337" s="145" t="s">
        <v>356</v>
      </c>
      <c r="E1337" s="144" t="s">
        <v>2653</v>
      </c>
      <c r="F1337" s="144">
        <v>0</v>
      </c>
      <c r="G1337" s="144">
        <v>1</v>
      </c>
    </row>
    <row r="1338" spans="1:7" ht="14.6">
      <c r="A1338" s="145" t="s">
        <v>2654</v>
      </c>
      <c r="B1338" s="145" t="s">
        <v>747</v>
      </c>
      <c r="C1338" s="145" t="s">
        <v>337</v>
      </c>
      <c r="D1338" s="145" t="s">
        <v>356</v>
      </c>
      <c r="E1338" s="144" t="s">
        <v>1818</v>
      </c>
      <c r="F1338" s="144" t="s">
        <v>1819</v>
      </c>
      <c r="G1338" s="144">
        <v>1</v>
      </c>
    </row>
    <row r="1339" spans="1:7" ht="14.6">
      <c r="A1339" s="145" t="s">
        <v>2655</v>
      </c>
      <c r="B1339" s="145" t="s">
        <v>747</v>
      </c>
      <c r="C1339" s="145" t="s">
        <v>337</v>
      </c>
      <c r="D1339" s="145" t="s">
        <v>356</v>
      </c>
      <c r="E1339" s="144" t="s">
        <v>1389</v>
      </c>
      <c r="F1339" s="144">
        <v>0</v>
      </c>
      <c r="G1339" s="144">
        <v>1</v>
      </c>
    </row>
    <row r="1340" spans="1:7" ht="14.6">
      <c r="A1340" s="145" t="s">
        <v>2656</v>
      </c>
      <c r="B1340" s="145" t="s">
        <v>747</v>
      </c>
      <c r="C1340" s="145" t="s">
        <v>337</v>
      </c>
      <c r="D1340" s="145" t="s">
        <v>356</v>
      </c>
      <c r="E1340" s="144" t="s">
        <v>1825</v>
      </c>
      <c r="F1340" s="144">
        <v>0</v>
      </c>
      <c r="G1340" s="144">
        <v>1</v>
      </c>
    </row>
    <row r="1341" spans="1:7" ht="14.6">
      <c r="A1341" s="145" t="s">
        <v>2657</v>
      </c>
      <c r="B1341" s="145" t="s">
        <v>747</v>
      </c>
      <c r="C1341" s="145" t="s">
        <v>337</v>
      </c>
      <c r="D1341" s="144" t="s">
        <v>356</v>
      </c>
      <c r="E1341" s="144" t="s">
        <v>2658</v>
      </c>
      <c r="F1341" s="144">
        <v>0</v>
      </c>
      <c r="G1341" s="144">
        <v>1</v>
      </c>
    </row>
  </sheetData>
  <mergeCells count="15">
    <mergeCell ref="D54:I54"/>
    <mergeCell ref="D14:I14"/>
    <mergeCell ref="D15:I15"/>
    <mergeCell ref="D16:I16"/>
    <mergeCell ref="D3:I3"/>
    <mergeCell ref="D13:I13"/>
    <mergeCell ref="D6:I6"/>
    <mergeCell ref="D12:I12"/>
    <mergeCell ref="D11:I11"/>
    <mergeCell ref="D10:I10"/>
    <mergeCell ref="D9:I9"/>
    <mergeCell ref="D8:I8"/>
    <mergeCell ref="D7:I7"/>
    <mergeCell ref="D4:I4"/>
    <mergeCell ref="D5:I5"/>
  </mergeCells>
  <pageMargins left="0.7" right="0.7" top="0.78740157499999996" bottom="0.78740157499999996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2E4EF-8C68-4F69-A289-41952641D9C7}">
  <dimension ref="A1:C42"/>
  <sheetViews>
    <sheetView zoomScale="150" zoomScaleNormal="150" workbookViewId="0">
      <selection activeCell="C27" sqref="C27"/>
    </sheetView>
  </sheetViews>
  <sheetFormatPr baseColWidth="10" defaultColWidth="11.3828125" defaultRowHeight="12.45"/>
  <cols>
    <col min="1" max="1" width="23.3828125" style="28" customWidth="1"/>
    <col min="2" max="2" width="15.3046875" style="28" bestFit="1" customWidth="1"/>
    <col min="3" max="3" width="9.84375" style="28" bestFit="1" customWidth="1"/>
    <col min="4" max="16384" width="11.3828125" style="28"/>
  </cols>
  <sheetData>
    <row r="1" spans="1:3" ht="22.75">
      <c r="A1" s="40" t="s">
        <v>205</v>
      </c>
      <c r="B1" s="40"/>
    </row>
    <row r="2" spans="1:3" ht="15.75" customHeight="1">
      <c r="A2" s="40"/>
      <c r="B2" s="40"/>
    </row>
    <row r="3" spans="1:3">
      <c r="C3" s="41" t="s">
        <v>206</v>
      </c>
    </row>
    <row r="4" spans="1:3">
      <c r="A4" s="28" t="s">
        <v>164</v>
      </c>
      <c r="B4" s="129">
        <f>SUM('Vue d’ensemble'!AE10:AE50)</f>
        <v>0</v>
      </c>
      <c r="C4" s="130" t="e">
        <f>B4/$B$24%</f>
        <v>#DIV/0!</v>
      </c>
    </row>
    <row r="5" spans="1:3">
      <c r="A5" s="28" t="s">
        <v>207</v>
      </c>
      <c r="B5" s="129">
        <f>SUM('Vue d’ensemble'!AR10:AR50)</f>
        <v>0</v>
      </c>
      <c r="C5" s="130" t="e">
        <f>B5/$B$24%</f>
        <v>#DIV/0!</v>
      </c>
    </row>
    <row r="6" spans="1:3">
      <c r="B6" s="129"/>
      <c r="C6" s="130"/>
    </row>
    <row r="7" spans="1:3">
      <c r="A7" s="28" t="s">
        <v>165</v>
      </c>
      <c r="B7" s="129">
        <f>SUM('Vue d’ensemble'!AP10:AP50)</f>
        <v>0</v>
      </c>
      <c r="C7" s="130" t="e">
        <f t="shared" ref="C7:C13" si="0">B7/$B$24%</f>
        <v>#DIV/0!</v>
      </c>
    </row>
    <row r="8" spans="1:3">
      <c r="A8" s="131" t="s">
        <v>116</v>
      </c>
      <c r="B8" s="129">
        <f>SUM('Vue d’ensemble'!AW10:AW50)</f>
        <v>0</v>
      </c>
      <c r="C8" s="130" t="e">
        <f t="shared" si="0"/>
        <v>#DIV/0!</v>
      </c>
    </row>
    <row r="9" spans="1:3">
      <c r="A9" s="28" t="s">
        <v>117</v>
      </c>
      <c r="B9" s="129">
        <f>SUM('Vue d’ensemble'!BC10:BC50)</f>
        <v>0</v>
      </c>
      <c r="C9" s="130" t="e">
        <f t="shared" si="0"/>
        <v>#DIV/0!</v>
      </c>
    </row>
    <row r="10" spans="1:3">
      <c r="A10" s="28" t="s">
        <v>118</v>
      </c>
      <c r="B10" s="129">
        <f>SUM('Vue d’ensemble'!BI10:BI50)</f>
        <v>0</v>
      </c>
      <c r="C10" s="130" t="e">
        <f t="shared" si="0"/>
        <v>#DIV/0!</v>
      </c>
    </row>
    <row r="11" spans="1:3">
      <c r="A11" s="28" t="s">
        <v>208</v>
      </c>
      <c r="B11" s="129">
        <f>SUM('Vue d’ensemble'!CC10:CC50)</f>
        <v>0</v>
      </c>
      <c r="C11" s="130" t="e">
        <f t="shared" si="0"/>
        <v>#DIV/0!</v>
      </c>
    </row>
    <row r="12" spans="1:3">
      <c r="A12" s="28" t="s">
        <v>209</v>
      </c>
      <c r="B12" s="129">
        <f>SUM('Vue d’ensemble'!BP10:BP50)</f>
        <v>0</v>
      </c>
      <c r="C12" s="130" t="e">
        <f t="shared" si="0"/>
        <v>#DIV/0!</v>
      </c>
    </row>
    <row r="13" spans="1:3">
      <c r="A13" s="28" t="s">
        <v>210</v>
      </c>
      <c r="B13" s="129">
        <f>SUM('Vue d’ensemble'!BW10:BW50)</f>
        <v>0</v>
      </c>
      <c r="C13" s="130" t="e">
        <f t="shared" si="0"/>
        <v>#DIV/0!</v>
      </c>
    </row>
    <row r="14" spans="1:3">
      <c r="B14" s="129"/>
      <c r="C14" s="130"/>
    </row>
    <row r="15" spans="1:3">
      <c r="A15" s="131" t="s">
        <v>211</v>
      </c>
      <c r="B15" s="129">
        <f>SUM('Vue d’ensemble'!AJ10:AJ50)</f>
        <v>0</v>
      </c>
      <c r="C15" s="130" t="e">
        <f t="shared" ref="C15:C21" si="1">B15/$B$24%</f>
        <v>#DIV/0!</v>
      </c>
    </row>
    <row r="16" spans="1:3">
      <c r="A16" s="28" t="s">
        <v>212</v>
      </c>
      <c r="B16" s="129">
        <f>SUM('Vue d’ensemble'!AY10:AY50)</f>
        <v>0</v>
      </c>
      <c r="C16" s="130" t="e">
        <f t="shared" si="1"/>
        <v>#DIV/0!</v>
      </c>
    </row>
    <row r="17" spans="1:3">
      <c r="A17" s="28" t="s">
        <v>213</v>
      </c>
      <c r="B17" s="129">
        <f>SUM('Vue d’ensemble'!BE10:BE50)</f>
        <v>0</v>
      </c>
      <c r="C17" s="130" t="e">
        <f t="shared" si="1"/>
        <v>#DIV/0!</v>
      </c>
    </row>
    <row r="18" spans="1:3">
      <c r="A18" s="28" t="s">
        <v>214</v>
      </c>
      <c r="B18" s="129">
        <f>SUM('Vue d’ensemble'!BK10:BK50)</f>
        <v>0</v>
      </c>
      <c r="C18" s="130" t="e">
        <f t="shared" si="1"/>
        <v>#DIV/0!</v>
      </c>
    </row>
    <row r="19" spans="1:3">
      <c r="A19" s="28" t="s">
        <v>215</v>
      </c>
      <c r="B19" s="129">
        <f>SUM('Vue d’ensemble'!CE10:CE50)</f>
        <v>0</v>
      </c>
      <c r="C19" s="130" t="e">
        <f t="shared" si="1"/>
        <v>#DIV/0!</v>
      </c>
    </row>
    <row r="20" spans="1:3">
      <c r="A20" s="131" t="s">
        <v>216</v>
      </c>
      <c r="B20" s="129">
        <f>SUM('Vue d’ensemble'!BR10:BR50)</f>
        <v>0</v>
      </c>
      <c r="C20" s="130" t="e">
        <f t="shared" si="1"/>
        <v>#DIV/0!</v>
      </c>
    </row>
    <row r="21" spans="1:3">
      <c r="A21" s="28" t="s">
        <v>217</v>
      </c>
      <c r="B21" s="129">
        <f>SUM('Vue d’ensemble'!BY10:BY50)</f>
        <v>0</v>
      </c>
      <c r="C21" s="130" t="e">
        <f t="shared" si="1"/>
        <v>#DIV/0!</v>
      </c>
    </row>
    <row r="22" spans="1:3" ht="6" customHeight="1">
      <c r="A22" s="132"/>
      <c r="B22" s="132"/>
      <c r="C22" s="132"/>
    </row>
    <row r="23" spans="1:3" ht="6" customHeight="1">
      <c r="C23" s="130"/>
    </row>
    <row r="24" spans="1:3" ht="12.9" thickBot="1">
      <c r="A24" s="28" t="s">
        <v>218</v>
      </c>
      <c r="B24" s="133">
        <f>SUM(B4:B21)</f>
        <v>0</v>
      </c>
      <c r="C24" s="134" t="e">
        <f>SUM(C4:C21)%</f>
        <v>#DIV/0!</v>
      </c>
    </row>
    <row r="25" spans="1:3" ht="12.9" thickTop="1">
      <c r="A25" s="135" t="s">
        <v>219</v>
      </c>
      <c r="B25" s="129"/>
      <c r="C25" s="129"/>
    </row>
    <row r="27" spans="1:3">
      <c r="A27" s="136" t="s">
        <v>220</v>
      </c>
    </row>
    <row r="28" spans="1:3">
      <c r="A28" s="135" t="s">
        <v>221</v>
      </c>
      <c r="B28" s="137" t="str">
        <f>IFERROR((SUM(B5)+SUM(B7))/SUM('Vue d’ensemble'!AL10:AL50),"keine Beschichtung")</f>
        <v>keine Beschichtung</v>
      </c>
      <c r="C28" s="135" t="s">
        <v>222</v>
      </c>
    </row>
    <row r="29" spans="1:3">
      <c r="A29" s="135" t="s">
        <v>223</v>
      </c>
      <c r="B29" s="137">
        <f>SUM('Vue d’ensemble'!AL10:AL50)</f>
        <v>0</v>
      </c>
      <c r="C29" s="135" t="s">
        <v>224</v>
      </c>
    </row>
    <row r="30" spans="1:3">
      <c r="A30" s="135" t="s">
        <v>225</v>
      </c>
      <c r="B30" s="137" t="str">
        <f>IFERROR((SUM(B4:B21)-SUM(B5,B7))/SUM('Vue d’ensemble'!AC10:AC50),"keine Angabe möglich")</f>
        <v>keine Angabe möglich</v>
      </c>
      <c r="C30" s="135" t="s">
        <v>226</v>
      </c>
    </row>
    <row r="31" spans="1:3">
      <c r="A31" s="135" t="s">
        <v>227</v>
      </c>
      <c r="B31" s="138">
        <f>SUM('Vue d’ensemble'!AH10:AH50)</f>
        <v>0</v>
      </c>
      <c r="C31" s="135" t="s">
        <v>228</v>
      </c>
    </row>
    <row r="42" spans="1:1">
      <c r="A42" s="139"/>
    </row>
  </sheetData>
  <pageMargins left="0.78740157499999996" right="0.78740157499999996" top="0.55000000000000004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D2853-CA2A-49FA-A56D-820A58F68AE9}">
  <dimension ref="A1:BL25"/>
  <sheetViews>
    <sheetView zoomScaleNormal="100" workbookViewId="0">
      <selection activeCell="A6" sqref="A6"/>
    </sheetView>
  </sheetViews>
  <sheetFormatPr baseColWidth="10" defaultColWidth="11.3828125" defaultRowHeight="12.45" outlineLevelCol="1"/>
  <cols>
    <col min="1" max="2" width="11.3828125" customWidth="1"/>
    <col min="3" max="3" width="37.69140625" customWidth="1"/>
    <col min="4" max="4" width="38" customWidth="1"/>
    <col min="5" max="5" width="20.15234375" bestFit="1" customWidth="1"/>
    <col min="6" max="6" width="38" customWidth="1"/>
    <col min="9" max="17" width="11.3828125" hidden="1" customWidth="1"/>
    <col min="18" max="18" width="11.3828125" customWidth="1"/>
    <col min="19" max="19" width="14.69140625" bestFit="1" customWidth="1"/>
    <col min="20" max="20" width="11.3828125" customWidth="1"/>
    <col min="21" max="21" width="11.3828125" hidden="1" customWidth="1"/>
    <col min="23" max="23" width="31.3828125" customWidth="1"/>
    <col min="24" max="24" width="11.3828125" customWidth="1"/>
    <col min="25" max="26" width="11.3828125" hidden="1" customWidth="1" outlineLevel="1"/>
    <col min="27" max="27" width="17" hidden="1" customWidth="1" outlineLevel="1"/>
    <col min="28" max="28" width="11.3828125" hidden="1" customWidth="1" outlineLevel="1"/>
    <col min="29" max="29" width="13.3046875" hidden="1" customWidth="1" outlineLevel="1"/>
    <col min="30" max="30" width="23.15234375" hidden="1" customWidth="1" outlineLevel="1"/>
    <col min="31" max="31" width="11.3828125" hidden="1" customWidth="1" outlineLevel="1"/>
    <col min="32" max="32" width="28.3828125" hidden="1" customWidth="1" outlineLevel="1"/>
    <col min="33" max="44" width="11.3828125" hidden="1" customWidth="1" outlineLevel="1"/>
    <col min="45" max="48" width="13.3046875" hidden="1" customWidth="1" outlineLevel="1"/>
    <col min="49" max="63" width="11.3828125" hidden="1" customWidth="1" outlineLevel="1"/>
    <col min="64" max="64" width="11.3828125" collapsed="1"/>
  </cols>
  <sheetData>
    <row r="1" spans="1:63" ht="15.45">
      <c r="A1" s="31" t="s">
        <v>28</v>
      </c>
      <c r="B1" s="31"/>
      <c r="C1" s="31"/>
      <c r="D1" s="31"/>
      <c r="F1" s="47" t="s">
        <v>29</v>
      </c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63" ht="93" customHeight="1">
      <c r="A2" s="34" t="s">
        <v>30</v>
      </c>
      <c r="C2" s="157" t="s">
        <v>31</v>
      </c>
      <c r="D2" s="1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Z2" s="34"/>
      <c r="AA2" s="34"/>
      <c r="AB2" s="34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</row>
    <row r="3" spans="1:63" ht="273.75" customHeight="1">
      <c r="A3" s="156" t="e" vm="22">
        <f>INDEX(Bilder,MATCH(A1,Blechbezeichnung,0),3)</f>
        <v>#VALUE!</v>
      </c>
      <c r="B3" s="156"/>
      <c r="C3" s="156"/>
      <c r="D3" s="156"/>
      <c r="F3" s="49" t="e" vm="2">
        <f>INDEX(Bilder,MATCH(A1,Blechbezeichnung,0),2)</f>
        <v>#VALUE!</v>
      </c>
    </row>
    <row r="4" spans="1:63" ht="18" customHeight="1">
      <c r="A4" s="98"/>
      <c r="B4" s="98"/>
      <c r="C4" s="98"/>
      <c r="D4" s="98"/>
      <c r="E4" s="49"/>
      <c r="F4" s="49"/>
      <c r="R4" s="158" t="s">
        <v>32</v>
      </c>
      <c r="S4" s="158"/>
      <c r="T4" s="158"/>
    </row>
    <row r="5" spans="1:63" s="29" customFormat="1" ht="42" customHeight="1">
      <c r="A5" s="37" t="s">
        <v>13</v>
      </c>
      <c r="B5" s="38" t="s">
        <v>14</v>
      </c>
      <c r="C5" s="38" t="s">
        <v>33</v>
      </c>
      <c r="D5" s="38" t="s">
        <v>18</v>
      </c>
      <c r="E5" s="38" t="s">
        <v>34</v>
      </c>
      <c r="F5" s="38" t="s">
        <v>35</v>
      </c>
      <c r="G5" s="38" t="s">
        <v>36</v>
      </c>
      <c r="H5" s="38" t="s">
        <v>37</v>
      </c>
      <c r="I5" s="38" t="s">
        <v>198</v>
      </c>
      <c r="J5" s="38" t="s">
        <v>156</v>
      </c>
      <c r="K5" s="38" t="s">
        <v>97</v>
      </c>
      <c r="L5" s="38" t="s">
        <v>98</v>
      </c>
      <c r="M5" s="38" t="s">
        <v>115</v>
      </c>
      <c r="N5" s="38" t="s">
        <v>99</v>
      </c>
      <c r="O5" s="38" t="s">
        <v>100</v>
      </c>
      <c r="P5" s="38" t="s">
        <v>101</v>
      </c>
      <c r="Q5" s="38" t="s">
        <v>102</v>
      </c>
      <c r="R5" s="37" t="s">
        <v>38</v>
      </c>
      <c r="S5" s="37" t="s">
        <v>39</v>
      </c>
      <c r="T5" s="37" t="s">
        <v>40</v>
      </c>
      <c r="U5" s="37" t="s">
        <v>103</v>
      </c>
      <c r="V5" s="37" t="s">
        <v>41</v>
      </c>
      <c r="W5" s="37" t="s">
        <v>42</v>
      </c>
      <c r="Y5" s="37" t="s">
        <v>105</v>
      </c>
      <c r="Z5" s="37" t="s">
        <v>106</v>
      </c>
      <c r="AA5" s="37" t="s">
        <v>107</v>
      </c>
      <c r="AB5" s="37" t="s">
        <v>108</v>
      </c>
      <c r="AC5" s="37" t="s">
        <v>109</v>
      </c>
      <c r="AD5" s="37" t="s">
        <v>110</v>
      </c>
      <c r="AE5" s="37" t="s">
        <v>111</v>
      </c>
      <c r="AF5" s="37" t="s">
        <v>112</v>
      </c>
      <c r="AG5" s="37" t="s">
        <v>113</v>
      </c>
      <c r="AH5" s="37" t="s">
        <v>114</v>
      </c>
      <c r="AI5" s="37" t="s">
        <v>115</v>
      </c>
      <c r="AJ5" s="37" t="s">
        <v>99</v>
      </c>
      <c r="AK5" s="37" t="s">
        <v>100</v>
      </c>
      <c r="AL5" s="37" t="s">
        <v>101</v>
      </c>
      <c r="AM5" s="37" t="s">
        <v>102</v>
      </c>
      <c r="AN5" s="37" t="s">
        <v>116</v>
      </c>
      <c r="AO5" s="37" t="s">
        <v>117</v>
      </c>
      <c r="AP5" s="37" t="s">
        <v>118</v>
      </c>
      <c r="AQ5" s="37" t="s">
        <v>119</v>
      </c>
      <c r="AR5" s="37" t="s">
        <v>201</v>
      </c>
      <c r="AS5" s="37" t="s">
        <v>121</v>
      </c>
      <c r="AT5" s="37" t="s">
        <v>122</v>
      </c>
      <c r="AU5" s="37" t="s">
        <v>123</v>
      </c>
      <c r="AV5" s="37" t="s">
        <v>103</v>
      </c>
      <c r="AW5" s="37" t="s">
        <v>124</v>
      </c>
      <c r="AX5" s="37" t="s">
        <v>125</v>
      </c>
      <c r="AY5" s="37" t="s">
        <v>126</v>
      </c>
      <c r="AZ5" s="37" t="s">
        <v>144</v>
      </c>
      <c r="BA5" s="37" t="s">
        <v>145</v>
      </c>
      <c r="BB5" s="37" t="s">
        <v>146</v>
      </c>
      <c r="BC5" s="37" t="s">
        <v>130</v>
      </c>
      <c r="BD5" s="37" t="s">
        <v>131</v>
      </c>
      <c r="BE5" s="37" t="s">
        <v>132</v>
      </c>
      <c r="BF5" s="37" t="s">
        <v>133</v>
      </c>
      <c r="BG5" s="37" t="s">
        <v>134</v>
      </c>
      <c r="BH5" s="37" t="s">
        <v>135</v>
      </c>
      <c r="BI5" s="37" t="s">
        <v>136</v>
      </c>
      <c r="BJ5" s="37" t="s">
        <v>137</v>
      </c>
      <c r="BK5" s="37" t="s">
        <v>141</v>
      </c>
    </row>
    <row r="6" spans="1:63">
      <c r="A6" s="30"/>
      <c r="B6" s="30"/>
      <c r="C6" s="30"/>
      <c r="D6" s="27"/>
      <c r="E6" s="65" t="s">
        <v>43</v>
      </c>
      <c r="F6" s="48" t="str">
        <f>IF(ISBLANK(D6),"",IF(E6="ja",[2]Übersicht!$C$7,"keine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44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 t="shared" ref="AA6:AA25" si="2">IF(B6&gt;0,$A$1,"")</f>
        <v/>
      </c>
      <c r="AB6" s="43" t="e" vm="2">
        <f t="shared" ref="AB6:AB25" si="3">INDEX(Bilder,MATCH($A$1,Blechbezeichnung,0),2)</f>
        <v>#VALUE!</v>
      </c>
      <c r="AC6" s="32">
        <f t="shared" ref="AC6:AC25" si="4">C6</f>
        <v>0</v>
      </c>
      <c r="AD6" s="32">
        <f t="shared" ref="AD6:AD25" si="5">D6</f>
        <v>0</v>
      </c>
      <c r="AE6" s="33" t="s">
        <v>143</v>
      </c>
      <c r="AF6" s="32" t="str">
        <f t="shared" ref="AF6:AF25" si="6">F6</f>
        <v/>
      </c>
      <c r="AG6" s="32">
        <f t="shared" ref="AG6:AG25" si="7">G6</f>
        <v>0</v>
      </c>
      <c r="AH6" s="32">
        <f t="shared" ref="AH6:AH25" si="8">H6</f>
        <v>0</v>
      </c>
      <c r="AI6" s="32"/>
      <c r="AJ6" s="32"/>
      <c r="AK6" s="32"/>
      <c r="AL6" s="32"/>
      <c r="AM6" s="32"/>
      <c r="AN6" s="32">
        <v>4</v>
      </c>
      <c r="AO6" s="32">
        <v>0</v>
      </c>
      <c r="AP6" s="32">
        <v>0</v>
      </c>
      <c r="AQ6" s="32">
        <f t="shared" ref="AQ6:AQ25" si="9">IF(V6="Ja",IF(G6&lt;2000,2,ROUNDUP((G6-2*G6/4)/900+1,0)),0)</f>
        <v>0</v>
      </c>
      <c r="AR6" s="32">
        <f>IF(V6="Nein",IF(IFERROR(SEARCH("eloxiert",D6),0)=0,IF(G6&lt;=2000,2,ROUNDUP((G6-2*G6/4)/900+1,0)),0),0)+T6</f>
        <v>0</v>
      </c>
      <c r="AS6" s="32">
        <f t="shared" ref="AS6:AS25" si="10">R6</f>
        <v>0</v>
      </c>
      <c r="AT6" s="32">
        <f t="shared" ref="AT6:AT25" si="11">S6</f>
        <v>0</v>
      </c>
      <c r="AU6" s="32" t="str">
        <f t="shared" ref="AU6:AU25" si="12">IF(ISBLANK(W6),"keine",W6)</f>
        <v>keine</v>
      </c>
      <c r="AV6" s="32"/>
      <c r="AW6" s="32" t="b">
        <f t="shared" ref="AW6:AW25" si="13">IF(AND(COUNTBLANK(A6:G6)=0,NOT(ISBLANK(H6))),TRUE(),FALSE())</f>
        <v>0</v>
      </c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IFERROR(INDEX(Preisfaktoren!$B$22:$C$44,MATCH(D6,Preisfaktoren!$B$22:$B$44,0),2),"")</f>
        <v/>
      </c>
      <c r="BK6" s="38" t="b">
        <f>IF(V6="Nein","",IF(AND(V6="Ja",BJ6&lt;2),FALSE(),TRUE()))</f>
        <v>1</v>
      </c>
    </row>
    <row r="7" spans="1:63">
      <c r="A7" s="30"/>
      <c r="B7" s="30"/>
      <c r="C7" s="30"/>
      <c r="D7" s="27"/>
      <c r="E7" s="65" t="s">
        <v>43</v>
      </c>
      <c r="F7" s="48" t="str">
        <f>IF(ISBLANK(D7),"",IF(E7="ja",[2]Übersicht!$C$7,"keine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45</v>
      </c>
      <c r="W7" s="101"/>
      <c r="Y7" s="32">
        <f t="shared" si="0"/>
        <v>0</v>
      </c>
      <c r="Z7" s="32">
        <f t="shared" si="1"/>
        <v>0</v>
      </c>
      <c r="AA7" s="43" t="str">
        <f t="shared" si="2"/>
        <v/>
      </c>
      <c r="AB7" s="43" t="e" vm="2">
        <f t="shared" si="3"/>
        <v>#VALUE!</v>
      </c>
      <c r="AC7" s="32">
        <f t="shared" si="4"/>
        <v>0</v>
      </c>
      <c r="AD7" s="32">
        <f t="shared" si="5"/>
        <v>0</v>
      </c>
      <c r="AE7" s="33" t="s">
        <v>143</v>
      </c>
      <c r="AF7" s="32" t="str">
        <f t="shared" si="6"/>
        <v/>
      </c>
      <c r="AG7" s="32">
        <f t="shared" si="7"/>
        <v>0</v>
      </c>
      <c r="AH7" s="32">
        <f t="shared" si="8"/>
        <v>0</v>
      </c>
      <c r="AI7" s="32"/>
      <c r="AJ7" s="32"/>
      <c r="AK7" s="32"/>
      <c r="AL7" s="32"/>
      <c r="AM7" s="32"/>
      <c r="AN7" s="32">
        <v>4</v>
      </c>
      <c r="AO7" s="32">
        <v>0</v>
      </c>
      <c r="AP7" s="32">
        <v>0</v>
      </c>
      <c r="AQ7" s="32">
        <f t="shared" si="9"/>
        <v>0</v>
      </c>
      <c r="AR7" s="32">
        <f t="shared" ref="AR7:AR25" si="14">IF(V7="Nein",IF(IFERROR(SEARCH("eloxiert",D7),0)=0,IF(G7&lt;=2000,2,ROUNDUP((G7-2*G7/4)/900+1,0)),0),0)+T7</f>
        <v>0</v>
      </c>
      <c r="AS7" s="32">
        <f t="shared" si="10"/>
        <v>0</v>
      </c>
      <c r="AT7" s="32">
        <f t="shared" si="11"/>
        <v>0</v>
      </c>
      <c r="AU7" s="32" t="str">
        <f t="shared" si="12"/>
        <v>keine</v>
      </c>
      <c r="AV7" s="32"/>
      <c r="AW7" s="32" t="b">
        <f t="shared" si="13"/>
        <v>0</v>
      </c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 t="str">
        <f>IFERROR(INDEX(Preisfaktoren!$B$22:$C$44,MATCH(D7,Preisfaktoren!$B$22:$B$44,0),2),"")</f>
        <v/>
      </c>
      <c r="BK7" s="38" t="b">
        <f t="shared" ref="BK7:BK25" si="15">IF(V7="Nein","",IF(AND(V7="Ja",BJ7&lt;2),FALSE(),TRUE()))</f>
        <v>1</v>
      </c>
    </row>
    <row r="8" spans="1:63">
      <c r="A8" s="30"/>
      <c r="B8" s="30"/>
      <c r="C8" s="30"/>
      <c r="D8" s="27"/>
      <c r="E8" s="65" t="s">
        <v>43</v>
      </c>
      <c r="F8" s="48" t="str">
        <f>IF(ISBLANK(D8),"",IF(E8="ja",[2]Übersicht!$C$7,"keine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45</v>
      </c>
      <c r="W8" s="101"/>
      <c r="Y8" s="32">
        <f t="shared" si="0"/>
        <v>0</v>
      </c>
      <c r="Z8" s="32">
        <f t="shared" si="1"/>
        <v>0</v>
      </c>
      <c r="AA8" s="43" t="str">
        <f t="shared" si="2"/>
        <v/>
      </c>
      <c r="AB8" s="43" t="e" vm="2">
        <f t="shared" si="3"/>
        <v>#VALUE!</v>
      </c>
      <c r="AC8" s="32">
        <f t="shared" si="4"/>
        <v>0</v>
      </c>
      <c r="AD8" s="32">
        <f t="shared" si="5"/>
        <v>0</v>
      </c>
      <c r="AE8" s="33" t="s">
        <v>143</v>
      </c>
      <c r="AF8" s="32" t="str">
        <f t="shared" si="6"/>
        <v/>
      </c>
      <c r="AG8" s="32">
        <f t="shared" si="7"/>
        <v>0</v>
      </c>
      <c r="AH8" s="32">
        <f t="shared" si="8"/>
        <v>0</v>
      </c>
      <c r="AI8" s="32"/>
      <c r="AJ8" s="32"/>
      <c r="AK8" s="32"/>
      <c r="AL8" s="32"/>
      <c r="AM8" s="32"/>
      <c r="AN8" s="32">
        <v>4</v>
      </c>
      <c r="AO8" s="32">
        <v>0</v>
      </c>
      <c r="AP8" s="32">
        <v>0</v>
      </c>
      <c r="AQ8" s="32">
        <f t="shared" si="9"/>
        <v>0</v>
      </c>
      <c r="AR8" s="32">
        <f t="shared" si="14"/>
        <v>0</v>
      </c>
      <c r="AS8" s="32">
        <f t="shared" si="10"/>
        <v>0</v>
      </c>
      <c r="AT8" s="32">
        <f t="shared" si="11"/>
        <v>0</v>
      </c>
      <c r="AU8" s="32" t="str">
        <f t="shared" si="12"/>
        <v>keine</v>
      </c>
      <c r="AV8" s="32"/>
      <c r="AW8" s="32" t="b">
        <f t="shared" si="13"/>
        <v>0</v>
      </c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 t="str">
        <f>IFERROR(INDEX(Preisfaktoren!$B$22:$C$44,MATCH(D8,Preisfaktoren!$B$22:$B$44,0),2),"")</f>
        <v/>
      </c>
      <c r="BK8" s="38" t="b">
        <f t="shared" si="15"/>
        <v>1</v>
      </c>
    </row>
    <row r="9" spans="1:63">
      <c r="A9" s="30"/>
      <c r="B9" s="30"/>
      <c r="C9" s="30"/>
      <c r="D9" s="27"/>
      <c r="E9" s="65" t="s">
        <v>43</v>
      </c>
      <c r="F9" s="48" t="str">
        <f>IF(ISBLANK(D9),"",IF(E9="ja",[2]Übersicht!$C$7,"keine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44</v>
      </c>
      <c r="W9" s="101"/>
      <c r="Y9" s="32">
        <f t="shared" si="0"/>
        <v>0</v>
      </c>
      <c r="Z9" s="32">
        <f t="shared" si="1"/>
        <v>0</v>
      </c>
      <c r="AA9" s="43" t="str">
        <f t="shared" si="2"/>
        <v/>
      </c>
      <c r="AB9" s="43" t="e" vm="2">
        <f t="shared" si="3"/>
        <v>#VALUE!</v>
      </c>
      <c r="AC9" s="32">
        <f t="shared" si="4"/>
        <v>0</v>
      </c>
      <c r="AD9" s="32">
        <f t="shared" si="5"/>
        <v>0</v>
      </c>
      <c r="AE9" s="33" t="s">
        <v>143</v>
      </c>
      <c r="AF9" s="32" t="str">
        <f t="shared" si="6"/>
        <v/>
      </c>
      <c r="AG9" s="32">
        <f t="shared" si="7"/>
        <v>0</v>
      </c>
      <c r="AH9" s="32">
        <f t="shared" si="8"/>
        <v>0</v>
      </c>
      <c r="AI9" s="32"/>
      <c r="AJ9" s="32"/>
      <c r="AK9" s="32"/>
      <c r="AL9" s="32"/>
      <c r="AM9" s="32"/>
      <c r="AN9" s="32">
        <v>4</v>
      </c>
      <c r="AO9" s="32">
        <v>0</v>
      </c>
      <c r="AP9" s="32">
        <v>0</v>
      </c>
      <c r="AQ9" s="32">
        <f t="shared" si="9"/>
        <v>0</v>
      </c>
      <c r="AR9" s="32">
        <f t="shared" si="14"/>
        <v>0</v>
      </c>
      <c r="AS9" s="32">
        <f t="shared" si="10"/>
        <v>0</v>
      </c>
      <c r="AT9" s="32">
        <f t="shared" si="11"/>
        <v>0</v>
      </c>
      <c r="AU9" s="32" t="str">
        <f t="shared" si="12"/>
        <v>keine</v>
      </c>
      <c r="AV9" s="32"/>
      <c r="AW9" s="32" t="b">
        <f t="shared" si="13"/>
        <v>0</v>
      </c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 t="str">
        <f>IFERROR(INDEX(Preisfaktoren!$B$22:$C$44,MATCH(D9,Preisfaktoren!$B$22:$B$44,0),2),"")</f>
        <v/>
      </c>
      <c r="BK9" s="38" t="b">
        <f t="shared" si="15"/>
        <v>1</v>
      </c>
    </row>
    <row r="10" spans="1:63">
      <c r="A10" s="30"/>
      <c r="B10" s="30"/>
      <c r="C10" s="30"/>
      <c r="D10" s="27"/>
      <c r="E10" s="65" t="s">
        <v>43</v>
      </c>
      <c r="F10" s="48" t="str">
        <f>IF(ISBLANK(D10),"",IF(E10="ja",[2]Übersicht!$C$7,"keine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44</v>
      </c>
      <c r="W10" s="101"/>
      <c r="Y10" s="32">
        <f t="shared" si="0"/>
        <v>0</v>
      </c>
      <c r="Z10" s="32">
        <f t="shared" si="1"/>
        <v>0</v>
      </c>
      <c r="AA10" s="43" t="str">
        <f t="shared" si="2"/>
        <v/>
      </c>
      <c r="AB10" s="43" t="e" vm="2">
        <f t="shared" si="3"/>
        <v>#VALUE!</v>
      </c>
      <c r="AC10" s="32">
        <f t="shared" si="4"/>
        <v>0</v>
      </c>
      <c r="AD10" s="32">
        <f t="shared" si="5"/>
        <v>0</v>
      </c>
      <c r="AE10" s="33" t="s">
        <v>143</v>
      </c>
      <c r="AF10" s="32" t="str">
        <f t="shared" si="6"/>
        <v/>
      </c>
      <c r="AG10" s="32">
        <f t="shared" si="7"/>
        <v>0</v>
      </c>
      <c r="AH10" s="32">
        <f t="shared" si="8"/>
        <v>0</v>
      </c>
      <c r="AI10" s="32"/>
      <c r="AJ10" s="32"/>
      <c r="AK10" s="32"/>
      <c r="AL10" s="32"/>
      <c r="AM10" s="32"/>
      <c r="AN10" s="32">
        <v>4</v>
      </c>
      <c r="AO10" s="32">
        <v>0</v>
      </c>
      <c r="AP10" s="32">
        <v>0</v>
      </c>
      <c r="AQ10" s="32">
        <f t="shared" si="9"/>
        <v>0</v>
      </c>
      <c r="AR10" s="32">
        <f t="shared" si="14"/>
        <v>0</v>
      </c>
      <c r="AS10" s="32">
        <f t="shared" si="10"/>
        <v>0</v>
      </c>
      <c r="AT10" s="32">
        <f t="shared" si="11"/>
        <v>0</v>
      </c>
      <c r="AU10" s="32" t="str">
        <f t="shared" si="12"/>
        <v>keine</v>
      </c>
      <c r="AV10" s="32"/>
      <c r="AW10" s="32" t="b">
        <f t="shared" si="13"/>
        <v>0</v>
      </c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 t="str">
        <f>IFERROR(INDEX(Preisfaktoren!$B$22:$C$44,MATCH(D10,Preisfaktoren!$B$22:$B$44,0),2),"")</f>
        <v/>
      </c>
      <c r="BK10" s="38" t="b">
        <f t="shared" si="15"/>
        <v>1</v>
      </c>
    </row>
    <row r="11" spans="1:63">
      <c r="A11" s="30"/>
      <c r="B11" s="30"/>
      <c r="C11" s="30"/>
      <c r="D11" s="27"/>
      <c r="E11" s="65" t="s">
        <v>43</v>
      </c>
      <c r="F11" s="48" t="str">
        <f>IF(ISBLANK(D11),"",IF(E11="ja",[2]Übersicht!$C$7,"keine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44</v>
      </c>
      <c r="W11" s="101"/>
      <c r="Y11" s="32">
        <f t="shared" si="0"/>
        <v>0</v>
      </c>
      <c r="Z11" s="32">
        <f t="shared" si="1"/>
        <v>0</v>
      </c>
      <c r="AA11" s="43" t="str">
        <f t="shared" si="2"/>
        <v/>
      </c>
      <c r="AB11" s="43" t="e" vm="2">
        <f t="shared" si="3"/>
        <v>#VALUE!</v>
      </c>
      <c r="AC11" s="32">
        <f t="shared" si="4"/>
        <v>0</v>
      </c>
      <c r="AD11" s="32">
        <f t="shared" si="5"/>
        <v>0</v>
      </c>
      <c r="AE11" s="33" t="s">
        <v>143</v>
      </c>
      <c r="AF11" s="32" t="str">
        <f t="shared" si="6"/>
        <v/>
      </c>
      <c r="AG11" s="32">
        <f t="shared" si="7"/>
        <v>0</v>
      </c>
      <c r="AH11" s="32">
        <f t="shared" si="8"/>
        <v>0</v>
      </c>
      <c r="AI11" s="32"/>
      <c r="AJ11" s="32"/>
      <c r="AK11" s="32"/>
      <c r="AL11" s="32"/>
      <c r="AM11" s="32"/>
      <c r="AN11" s="32">
        <v>4</v>
      </c>
      <c r="AO11" s="32">
        <v>0</v>
      </c>
      <c r="AP11" s="32">
        <v>0</v>
      </c>
      <c r="AQ11" s="32">
        <f t="shared" si="9"/>
        <v>0</v>
      </c>
      <c r="AR11" s="32">
        <f t="shared" si="14"/>
        <v>0</v>
      </c>
      <c r="AS11" s="32">
        <f t="shared" si="10"/>
        <v>0</v>
      </c>
      <c r="AT11" s="32">
        <f t="shared" si="11"/>
        <v>0</v>
      </c>
      <c r="AU11" s="32" t="str">
        <f t="shared" si="12"/>
        <v>keine</v>
      </c>
      <c r="AV11" s="32"/>
      <c r="AW11" s="32" t="b">
        <f t="shared" si="13"/>
        <v>0</v>
      </c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 t="str">
        <f>IFERROR(INDEX(Preisfaktoren!$B$22:$C$44,MATCH(D11,Preisfaktoren!$B$22:$B$44,0),2),"")</f>
        <v/>
      </c>
      <c r="BK11" s="38" t="b">
        <f t="shared" si="15"/>
        <v>1</v>
      </c>
    </row>
    <row r="12" spans="1:63">
      <c r="A12" s="30"/>
      <c r="B12" s="30"/>
      <c r="C12" s="30"/>
      <c r="D12" s="27"/>
      <c r="E12" s="65" t="s">
        <v>43</v>
      </c>
      <c r="F12" s="48" t="str">
        <f>IF(ISBLANK(D12),"",IF(E12="ja",[2]Übersicht!$C$7,"keine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44</v>
      </c>
      <c r="W12" s="101"/>
      <c r="Y12" s="32">
        <f t="shared" si="0"/>
        <v>0</v>
      </c>
      <c r="Z12" s="32">
        <f t="shared" si="1"/>
        <v>0</v>
      </c>
      <c r="AA12" s="43" t="str">
        <f t="shared" si="2"/>
        <v/>
      </c>
      <c r="AB12" s="43" t="e" vm="2">
        <f t="shared" si="3"/>
        <v>#VALUE!</v>
      </c>
      <c r="AC12" s="32">
        <f t="shared" si="4"/>
        <v>0</v>
      </c>
      <c r="AD12" s="32">
        <f t="shared" si="5"/>
        <v>0</v>
      </c>
      <c r="AE12" s="33" t="s">
        <v>143</v>
      </c>
      <c r="AF12" s="32" t="str">
        <f t="shared" si="6"/>
        <v/>
      </c>
      <c r="AG12" s="32">
        <f t="shared" si="7"/>
        <v>0</v>
      </c>
      <c r="AH12" s="32">
        <f t="shared" si="8"/>
        <v>0</v>
      </c>
      <c r="AI12" s="32"/>
      <c r="AJ12" s="32"/>
      <c r="AK12" s="32"/>
      <c r="AL12" s="32"/>
      <c r="AM12" s="32"/>
      <c r="AN12" s="32">
        <v>4</v>
      </c>
      <c r="AO12" s="32">
        <v>0</v>
      </c>
      <c r="AP12" s="32">
        <v>0</v>
      </c>
      <c r="AQ12" s="32">
        <f t="shared" si="9"/>
        <v>0</v>
      </c>
      <c r="AR12" s="32">
        <f t="shared" si="14"/>
        <v>0</v>
      </c>
      <c r="AS12" s="32">
        <f t="shared" si="10"/>
        <v>0</v>
      </c>
      <c r="AT12" s="32">
        <f t="shared" si="11"/>
        <v>0</v>
      </c>
      <c r="AU12" s="32" t="str">
        <f t="shared" si="12"/>
        <v>keine</v>
      </c>
      <c r="AV12" s="32"/>
      <c r="AW12" s="32" t="b">
        <f t="shared" si="13"/>
        <v>0</v>
      </c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 t="str">
        <f>IFERROR(INDEX(Preisfaktoren!$B$22:$C$44,MATCH(D12,Preisfaktoren!$B$22:$B$44,0),2),"")</f>
        <v/>
      </c>
      <c r="BK12" s="38" t="b">
        <f t="shared" si="15"/>
        <v>1</v>
      </c>
    </row>
    <row r="13" spans="1:63">
      <c r="A13" s="30"/>
      <c r="B13" s="30"/>
      <c r="C13" s="30"/>
      <c r="D13" s="27"/>
      <c r="E13" s="65" t="s">
        <v>43</v>
      </c>
      <c r="F13" s="48" t="str">
        <f>IF(ISBLANK(D13),"",IF(E13="ja",[2]Übersicht!$C$7,"keine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44</v>
      </c>
      <c r="W13" s="101"/>
      <c r="Y13" s="32">
        <f t="shared" si="0"/>
        <v>0</v>
      </c>
      <c r="Z13" s="32">
        <f t="shared" si="1"/>
        <v>0</v>
      </c>
      <c r="AA13" s="43" t="str">
        <f t="shared" si="2"/>
        <v/>
      </c>
      <c r="AB13" s="43" t="e" vm="2">
        <f t="shared" si="3"/>
        <v>#VALUE!</v>
      </c>
      <c r="AC13" s="32">
        <f t="shared" si="4"/>
        <v>0</v>
      </c>
      <c r="AD13" s="32">
        <f t="shared" si="5"/>
        <v>0</v>
      </c>
      <c r="AE13" s="33" t="s">
        <v>143</v>
      </c>
      <c r="AF13" s="32" t="str">
        <f t="shared" si="6"/>
        <v/>
      </c>
      <c r="AG13" s="32">
        <f t="shared" si="7"/>
        <v>0</v>
      </c>
      <c r="AH13" s="32">
        <f t="shared" si="8"/>
        <v>0</v>
      </c>
      <c r="AI13" s="32"/>
      <c r="AJ13" s="32"/>
      <c r="AK13" s="32"/>
      <c r="AL13" s="32"/>
      <c r="AM13" s="32"/>
      <c r="AN13" s="32">
        <v>4</v>
      </c>
      <c r="AO13" s="32">
        <v>0</v>
      </c>
      <c r="AP13" s="32">
        <v>0</v>
      </c>
      <c r="AQ13" s="32">
        <f t="shared" si="9"/>
        <v>0</v>
      </c>
      <c r="AR13" s="32">
        <f t="shared" si="14"/>
        <v>0</v>
      </c>
      <c r="AS13" s="32">
        <f t="shared" si="10"/>
        <v>0</v>
      </c>
      <c r="AT13" s="32">
        <f t="shared" si="11"/>
        <v>0</v>
      </c>
      <c r="AU13" s="32" t="str">
        <f t="shared" si="12"/>
        <v>keine</v>
      </c>
      <c r="AV13" s="32"/>
      <c r="AW13" s="32" t="b">
        <f t="shared" si="13"/>
        <v>0</v>
      </c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 t="str">
        <f>IFERROR(INDEX(Preisfaktoren!$B$22:$C$44,MATCH(D13,Preisfaktoren!$B$22:$B$44,0),2),"")</f>
        <v/>
      </c>
      <c r="BK13" s="38" t="b">
        <f t="shared" si="15"/>
        <v>1</v>
      </c>
    </row>
    <row r="14" spans="1:63">
      <c r="A14" s="30"/>
      <c r="B14" s="30"/>
      <c r="C14" s="30"/>
      <c r="D14" s="27"/>
      <c r="E14" s="65" t="s">
        <v>43</v>
      </c>
      <c r="F14" s="48" t="str">
        <f>IF(ISBLANK(D14),"",IF(E14="ja",[2]Übersicht!$C$7,"keine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44</v>
      </c>
      <c r="W14" s="101"/>
      <c r="Y14" s="32">
        <f t="shared" si="0"/>
        <v>0</v>
      </c>
      <c r="Z14" s="32">
        <f t="shared" si="1"/>
        <v>0</v>
      </c>
      <c r="AA14" s="43" t="str">
        <f t="shared" si="2"/>
        <v/>
      </c>
      <c r="AB14" s="43" t="e" vm="2">
        <f t="shared" si="3"/>
        <v>#VALUE!</v>
      </c>
      <c r="AC14" s="32">
        <f t="shared" si="4"/>
        <v>0</v>
      </c>
      <c r="AD14" s="32">
        <f t="shared" si="5"/>
        <v>0</v>
      </c>
      <c r="AE14" s="33" t="s">
        <v>143</v>
      </c>
      <c r="AF14" s="32" t="str">
        <f t="shared" si="6"/>
        <v/>
      </c>
      <c r="AG14" s="32">
        <f t="shared" si="7"/>
        <v>0</v>
      </c>
      <c r="AH14" s="32">
        <f t="shared" si="8"/>
        <v>0</v>
      </c>
      <c r="AI14" s="32"/>
      <c r="AJ14" s="32"/>
      <c r="AK14" s="32"/>
      <c r="AL14" s="32"/>
      <c r="AM14" s="32"/>
      <c r="AN14" s="32">
        <v>4</v>
      </c>
      <c r="AO14" s="32">
        <v>0</v>
      </c>
      <c r="AP14" s="32">
        <v>0</v>
      </c>
      <c r="AQ14" s="32">
        <f t="shared" si="9"/>
        <v>0</v>
      </c>
      <c r="AR14" s="32">
        <f t="shared" si="14"/>
        <v>0</v>
      </c>
      <c r="AS14" s="32">
        <f t="shared" si="10"/>
        <v>0</v>
      </c>
      <c r="AT14" s="32">
        <f t="shared" si="11"/>
        <v>0</v>
      </c>
      <c r="AU14" s="32" t="str">
        <f t="shared" si="12"/>
        <v>keine</v>
      </c>
      <c r="AV14" s="32"/>
      <c r="AW14" s="32" t="b">
        <f t="shared" si="13"/>
        <v>0</v>
      </c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 t="str">
        <f>IFERROR(INDEX(Preisfaktoren!$B$22:$C$44,MATCH(D14,Preisfaktoren!$B$22:$B$44,0),2),"")</f>
        <v/>
      </c>
      <c r="BK14" s="38" t="b">
        <f t="shared" si="15"/>
        <v>1</v>
      </c>
    </row>
    <row r="15" spans="1:63">
      <c r="A15" s="30"/>
      <c r="B15" s="30"/>
      <c r="C15" s="30"/>
      <c r="D15" s="27"/>
      <c r="E15" s="65" t="s">
        <v>43</v>
      </c>
      <c r="F15" s="48" t="str">
        <f>IF(ISBLANK(D15),"",IF(E15="ja",[2]Übersicht!$C$7,"keine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44</v>
      </c>
      <c r="W15" s="101"/>
      <c r="Y15" s="32">
        <f t="shared" si="0"/>
        <v>0</v>
      </c>
      <c r="Z15" s="32">
        <f t="shared" si="1"/>
        <v>0</v>
      </c>
      <c r="AA15" s="43" t="str">
        <f t="shared" si="2"/>
        <v/>
      </c>
      <c r="AB15" s="43" t="e" vm="2">
        <f t="shared" si="3"/>
        <v>#VALUE!</v>
      </c>
      <c r="AC15" s="32">
        <f t="shared" si="4"/>
        <v>0</v>
      </c>
      <c r="AD15" s="32">
        <f t="shared" si="5"/>
        <v>0</v>
      </c>
      <c r="AE15" s="33" t="s">
        <v>143</v>
      </c>
      <c r="AF15" s="32" t="str">
        <f t="shared" si="6"/>
        <v/>
      </c>
      <c r="AG15" s="32">
        <f t="shared" si="7"/>
        <v>0</v>
      </c>
      <c r="AH15" s="32">
        <f t="shared" si="8"/>
        <v>0</v>
      </c>
      <c r="AI15" s="32"/>
      <c r="AJ15" s="32"/>
      <c r="AK15" s="32"/>
      <c r="AL15" s="32"/>
      <c r="AM15" s="32"/>
      <c r="AN15" s="32">
        <v>4</v>
      </c>
      <c r="AO15" s="32">
        <v>0</v>
      </c>
      <c r="AP15" s="32">
        <v>0</v>
      </c>
      <c r="AQ15" s="32">
        <f t="shared" si="9"/>
        <v>0</v>
      </c>
      <c r="AR15" s="32">
        <f t="shared" si="14"/>
        <v>0</v>
      </c>
      <c r="AS15" s="32">
        <f t="shared" si="10"/>
        <v>0</v>
      </c>
      <c r="AT15" s="32">
        <f t="shared" si="11"/>
        <v>0</v>
      </c>
      <c r="AU15" s="32" t="str">
        <f t="shared" si="12"/>
        <v>keine</v>
      </c>
      <c r="AV15" s="32"/>
      <c r="AW15" s="32" t="b">
        <f t="shared" si="13"/>
        <v>0</v>
      </c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 t="str">
        <f>IFERROR(INDEX(Preisfaktoren!$B$22:$C$44,MATCH(D15,Preisfaktoren!$B$22:$B$44,0),2),"")</f>
        <v/>
      </c>
      <c r="BK15" s="38" t="b">
        <f t="shared" si="15"/>
        <v>1</v>
      </c>
    </row>
    <row r="16" spans="1:63">
      <c r="A16" s="30"/>
      <c r="B16" s="30"/>
      <c r="C16" s="30"/>
      <c r="D16" s="27"/>
      <c r="E16" s="65" t="s">
        <v>43</v>
      </c>
      <c r="F16" s="48" t="str">
        <f>IF(ISBLANK(D16),"",IF(E16="ja",[2]Übersicht!$C$7,"keine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44</v>
      </c>
      <c r="W16" s="101"/>
      <c r="Y16" s="32">
        <f t="shared" si="0"/>
        <v>0</v>
      </c>
      <c r="Z16" s="32">
        <f t="shared" si="1"/>
        <v>0</v>
      </c>
      <c r="AA16" s="43" t="str">
        <f t="shared" si="2"/>
        <v/>
      </c>
      <c r="AB16" s="43" t="e" vm="2">
        <f t="shared" si="3"/>
        <v>#VALUE!</v>
      </c>
      <c r="AC16" s="32">
        <f t="shared" si="4"/>
        <v>0</v>
      </c>
      <c r="AD16" s="32">
        <f t="shared" si="5"/>
        <v>0</v>
      </c>
      <c r="AE16" s="33" t="s">
        <v>143</v>
      </c>
      <c r="AF16" s="32" t="str">
        <f t="shared" si="6"/>
        <v/>
      </c>
      <c r="AG16" s="32">
        <f t="shared" si="7"/>
        <v>0</v>
      </c>
      <c r="AH16" s="32">
        <f t="shared" si="8"/>
        <v>0</v>
      </c>
      <c r="AI16" s="32"/>
      <c r="AJ16" s="32"/>
      <c r="AK16" s="32"/>
      <c r="AL16" s="32"/>
      <c r="AM16" s="32"/>
      <c r="AN16" s="32">
        <v>4</v>
      </c>
      <c r="AO16" s="32">
        <v>0</v>
      </c>
      <c r="AP16" s="32">
        <v>0</v>
      </c>
      <c r="AQ16" s="32">
        <f t="shared" si="9"/>
        <v>0</v>
      </c>
      <c r="AR16" s="32">
        <f t="shared" si="14"/>
        <v>0</v>
      </c>
      <c r="AS16" s="32">
        <f t="shared" si="10"/>
        <v>0</v>
      </c>
      <c r="AT16" s="32">
        <f t="shared" si="11"/>
        <v>0</v>
      </c>
      <c r="AU16" s="32" t="str">
        <f t="shared" si="12"/>
        <v>keine</v>
      </c>
      <c r="AV16" s="32"/>
      <c r="AW16" s="32" t="b">
        <f t="shared" si="13"/>
        <v>0</v>
      </c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 t="str">
        <f>IFERROR(INDEX(Preisfaktoren!$B$22:$C$44,MATCH(D16,Preisfaktoren!$B$22:$B$44,0),2),"")</f>
        <v/>
      </c>
      <c r="BK16" s="38" t="b">
        <f t="shared" si="15"/>
        <v>1</v>
      </c>
    </row>
    <row r="17" spans="1:63">
      <c r="A17" s="30"/>
      <c r="B17" s="30"/>
      <c r="C17" s="30"/>
      <c r="D17" s="27"/>
      <c r="E17" s="65" t="s">
        <v>43</v>
      </c>
      <c r="F17" s="48" t="str">
        <f>IF(ISBLANK(D17),"",IF(E17="ja",[2]Übersicht!$C$7,"keine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44</v>
      </c>
      <c r="W17" s="101"/>
      <c r="Y17" s="32">
        <f t="shared" si="0"/>
        <v>0</v>
      </c>
      <c r="Z17" s="32">
        <f t="shared" si="1"/>
        <v>0</v>
      </c>
      <c r="AA17" s="43" t="str">
        <f t="shared" si="2"/>
        <v/>
      </c>
      <c r="AB17" s="43" t="e" vm="2">
        <f t="shared" si="3"/>
        <v>#VALUE!</v>
      </c>
      <c r="AC17" s="32">
        <f t="shared" si="4"/>
        <v>0</v>
      </c>
      <c r="AD17" s="32">
        <f t="shared" si="5"/>
        <v>0</v>
      </c>
      <c r="AE17" s="33" t="s">
        <v>143</v>
      </c>
      <c r="AF17" s="32" t="str">
        <f t="shared" si="6"/>
        <v/>
      </c>
      <c r="AG17" s="32">
        <f t="shared" si="7"/>
        <v>0</v>
      </c>
      <c r="AH17" s="32">
        <f t="shared" si="8"/>
        <v>0</v>
      </c>
      <c r="AI17" s="32"/>
      <c r="AJ17" s="32"/>
      <c r="AK17" s="32"/>
      <c r="AL17" s="32"/>
      <c r="AM17" s="32"/>
      <c r="AN17" s="32">
        <v>4</v>
      </c>
      <c r="AO17" s="32">
        <v>0</v>
      </c>
      <c r="AP17" s="32">
        <v>0</v>
      </c>
      <c r="AQ17" s="32">
        <f t="shared" si="9"/>
        <v>0</v>
      </c>
      <c r="AR17" s="32">
        <f t="shared" si="14"/>
        <v>0</v>
      </c>
      <c r="AS17" s="32">
        <f t="shared" si="10"/>
        <v>0</v>
      </c>
      <c r="AT17" s="32">
        <f t="shared" si="11"/>
        <v>0</v>
      </c>
      <c r="AU17" s="32" t="str">
        <f t="shared" si="12"/>
        <v>keine</v>
      </c>
      <c r="AV17" s="32"/>
      <c r="AW17" s="32" t="b">
        <f t="shared" si="13"/>
        <v>0</v>
      </c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 t="str">
        <f>IFERROR(INDEX(Preisfaktoren!$B$22:$C$44,MATCH(D17,Preisfaktoren!$B$22:$B$44,0),2),"")</f>
        <v/>
      </c>
      <c r="BK17" s="38" t="b">
        <f t="shared" si="15"/>
        <v>1</v>
      </c>
    </row>
    <row r="18" spans="1:63">
      <c r="A18" s="30"/>
      <c r="B18" s="30"/>
      <c r="C18" s="30"/>
      <c r="D18" s="27"/>
      <c r="E18" s="65" t="s">
        <v>43</v>
      </c>
      <c r="F18" s="48" t="str">
        <f>IF(ISBLANK(D18),"",IF(E18="ja",[2]Übersicht!$C$7,"keine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44</v>
      </c>
      <c r="W18" s="101"/>
      <c r="Y18" s="32">
        <f t="shared" si="0"/>
        <v>0</v>
      </c>
      <c r="Z18" s="32">
        <f t="shared" si="1"/>
        <v>0</v>
      </c>
      <c r="AA18" s="43" t="str">
        <f t="shared" si="2"/>
        <v/>
      </c>
      <c r="AB18" s="43" t="e" vm="2">
        <f t="shared" si="3"/>
        <v>#VALUE!</v>
      </c>
      <c r="AC18" s="32">
        <f t="shared" si="4"/>
        <v>0</v>
      </c>
      <c r="AD18" s="32">
        <f t="shared" si="5"/>
        <v>0</v>
      </c>
      <c r="AE18" s="33" t="s">
        <v>143</v>
      </c>
      <c r="AF18" s="32" t="str">
        <f t="shared" si="6"/>
        <v/>
      </c>
      <c r="AG18" s="32">
        <f t="shared" si="7"/>
        <v>0</v>
      </c>
      <c r="AH18" s="32">
        <f t="shared" si="8"/>
        <v>0</v>
      </c>
      <c r="AI18" s="32"/>
      <c r="AJ18" s="32"/>
      <c r="AK18" s="32"/>
      <c r="AL18" s="32"/>
      <c r="AM18" s="32"/>
      <c r="AN18" s="32">
        <v>4</v>
      </c>
      <c r="AO18" s="32">
        <v>0</v>
      </c>
      <c r="AP18" s="32">
        <v>0</v>
      </c>
      <c r="AQ18" s="32">
        <f t="shared" si="9"/>
        <v>0</v>
      </c>
      <c r="AR18" s="32">
        <f t="shared" si="14"/>
        <v>0</v>
      </c>
      <c r="AS18" s="32">
        <f t="shared" si="10"/>
        <v>0</v>
      </c>
      <c r="AT18" s="32">
        <f t="shared" si="11"/>
        <v>0</v>
      </c>
      <c r="AU18" s="32" t="str">
        <f t="shared" si="12"/>
        <v>keine</v>
      </c>
      <c r="AV18" s="32"/>
      <c r="AW18" s="32" t="b">
        <f t="shared" si="13"/>
        <v>0</v>
      </c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 t="str">
        <f>IFERROR(INDEX(Preisfaktoren!$B$22:$C$44,MATCH(D18,Preisfaktoren!$B$22:$B$44,0),2),"")</f>
        <v/>
      </c>
      <c r="BK18" s="38" t="b">
        <f t="shared" si="15"/>
        <v>1</v>
      </c>
    </row>
    <row r="19" spans="1:63">
      <c r="A19" s="30"/>
      <c r="B19" s="30"/>
      <c r="C19" s="30"/>
      <c r="D19" s="27"/>
      <c r="E19" s="65" t="s">
        <v>43</v>
      </c>
      <c r="F19" s="48" t="str">
        <f>IF(ISBLANK(D19),"",IF(E19="ja",[2]Übersicht!$C$7,"keine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44</v>
      </c>
      <c r="W19" s="101"/>
      <c r="Y19" s="32">
        <f t="shared" si="0"/>
        <v>0</v>
      </c>
      <c r="Z19" s="32">
        <f t="shared" si="1"/>
        <v>0</v>
      </c>
      <c r="AA19" s="43" t="str">
        <f t="shared" si="2"/>
        <v/>
      </c>
      <c r="AB19" s="43" t="e" vm="2">
        <f t="shared" si="3"/>
        <v>#VALUE!</v>
      </c>
      <c r="AC19" s="32">
        <f t="shared" si="4"/>
        <v>0</v>
      </c>
      <c r="AD19" s="32">
        <f t="shared" si="5"/>
        <v>0</v>
      </c>
      <c r="AE19" s="33" t="s">
        <v>143</v>
      </c>
      <c r="AF19" s="32" t="str">
        <f t="shared" si="6"/>
        <v/>
      </c>
      <c r="AG19" s="32">
        <f t="shared" si="7"/>
        <v>0</v>
      </c>
      <c r="AH19" s="32">
        <f t="shared" si="8"/>
        <v>0</v>
      </c>
      <c r="AI19" s="32"/>
      <c r="AJ19" s="32"/>
      <c r="AK19" s="32"/>
      <c r="AL19" s="32"/>
      <c r="AM19" s="32"/>
      <c r="AN19" s="32">
        <v>4</v>
      </c>
      <c r="AO19" s="32">
        <v>0</v>
      </c>
      <c r="AP19" s="32">
        <v>0</v>
      </c>
      <c r="AQ19" s="32">
        <f t="shared" si="9"/>
        <v>0</v>
      </c>
      <c r="AR19" s="32">
        <f t="shared" si="14"/>
        <v>0</v>
      </c>
      <c r="AS19" s="32">
        <f t="shared" si="10"/>
        <v>0</v>
      </c>
      <c r="AT19" s="32">
        <f t="shared" si="11"/>
        <v>0</v>
      </c>
      <c r="AU19" s="32" t="str">
        <f t="shared" si="12"/>
        <v>keine</v>
      </c>
      <c r="AV19" s="32"/>
      <c r="AW19" s="32" t="b">
        <f t="shared" si="13"/>
        <v>0</v>
      </c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 t="str">
        <f>IFERROR(INDEX(Preisfaktoren!$B$22:$C$44,MATCH(D19,Preisfaktoren!$B$22:$B$44,0),2),"")</f>
        <v/>
      </c>
      <c r="BK19" s="38" t="b">
        <f t="shared" si="15"/>
        <v>1</v>
      </c>
    </row>
    <row r="20" spans="1:63">
      <c r="A20" s="30"/>
      <c r="B20" s="30"/>
      <c r="C20" s="30"/>
      <c r="D20" s="27"/>
      <c r="E20" s="65" t="s">
        <v>43</v>
      </c>
      <c r="F20" s="48" t="str">
        <f>IF(ISBLANK(D20),"",IF(E20="ja",[2]Übersicht!$C$7,"keine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44</v>
      </c>
      <c r="W20" s="101"/>
      <c r="Y20" s="32">
        <f t="shared" si="0"/>
        <v>0</v>
      </c>
      <c r="Z20" s="32">
        <f t="shared" si="1"/>
        <v>0</v>
      </c>
      <c r="AA20" s="43" t="str">
        <f t="shared" si="2"/>
        <v/>
      </c>
      <c r="AB20" s="43" t="e" vm="2">
        <f t="shared" si="3"/>
        <v>#VALUE!</v>
      </c>
      <c r="AC20" s="32">
        <f t="shared" si="4"/>
        <v>0</v>
      </c>
      <c r="AD20" s="32">
        <f t="shared" si="5"/>
        <v>0</v>
      </c>
      <c r="AE20" s="33" t="s">
        <v>143</v>
      </c>
      <c r="AF20" s="32" t="str">
        <f t="shared" si="6"/>
        <v/>
      </c>
      <c r="AG20" s="32">
        <f t="shared" si="7"/>
        <v>0</v>
      </c>
      <c r="AH20" s="32">
        <f t="shared" si="8"/>
        <v>0</v>
      </c>
      <c r="AI20" s="32"/>
      <c r="AJ20" s="32"/>
      <c r="AK20" s="32"/>
      <c r="AL20" s="32"/>
      <c r="AM20" s="32"/>
      <c r="AN20" s="32">
        <v>4</v>
      </c>
      <c r="AO20" s="32">
        <v>0</v>
      </c>
      <c r="AP20" s="32">
        <v>0</v>
      </c>
      <c r="AQ20" s="32">
        <f t="shared" si="9"/>
        <v>0</v>
      </c>
      <c r="AR20" s="32">
        <f t="shared" si="14"/>
        <v>0</v>
      </c>
      <c r="AS20" s="32">
        <f t="shared" si="10"/>
        <v>0</v>
      </c>
      <c r="AT20" s="32">
        <f t="shared" si="11"/>
        <v>0</v>
      </c>
      <c r="AU20" s="32" t="str">
        <f t="shared" si="12"/>
        <v>keine</v>
      </c>
      <c r="AV20" s="32"/>
      <c r="AW20" s="32" t="b">
        <f t="shared" si="13"/>
        <v>0</v>
      </c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 t="str">
        <f>IFERROR(INDEX(Preisfaktoren!$B$22:$C$44,MATCH(D20,Preisfaktoren!$B$22:$B$44,0),2),"")</f>
        <v/>
      </c>
      <c r="BK20" s="38" t="b">
        <f t="shared" si="15"/>
        <v>1</v>
      </c>
    </row>
    <row r="21" spans="1:63">
      <c r="A21" s="30"/>
      <c r="B21" s="30"/>
      <c r="C21" s="30"/>
      <c r="D21" s="27"/>
      <c r="E21" s="65" t="s">
        <v>43</v>
      </c>
      <c r="F21" s="48" t="str">
        <f>IF(ISBLANK(D21),"",IF(E21="ja",[2]Übersicht!$C$7,"keine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44</v>
      </c>
      <c r="W21" s="101"/>
      <c r="Y21" s="32">
        <f t="shared" si="0"/>
        <v>0</v>
      </c>
      <c r="Z21" s="32">
        <f t="shared" si="1"/>
        <v>0</v>
      </c>
      <c r="AA21" s="43" t="str">
        <f t="shared" si="2"/>
        <v/>
      </c>
      <c r="AB21" s="43" t="e" vm="2">
        <f t="shared" si="3"/>
        <v>#VALUE!</v>
      </c>
      <c r="AC21" s="32">
        <f t="shared" si="4"/>
        <v>0</v>
      </c>
      <c r="AD21" s="32">
        <f t="shared" si="5"/>
        <v>0</v>
      </c>
      <c r="AE21" s="33" t="s">
        <v>143</v>
      </c>
      <c r="AF21" s="32" t="str">
        <f t="shared" si="6"/>
        <v/>
      </c>
      <c r="AG21" s="32">
        <f t="shared" si="7"/>
        <v>0</v>
      </c>
      <c r="AH21" s="32">
        <f t="shared" si="8"/>
        <v>0</v>
      </c>
      <c r="AI21" s="32"/>
      <c r="AJ21" s="32"/>
      <c r="AK21" s="32"/>
      <c r="AL21" s="32"/>
      <c r="AM21" s="32"/>
      <c r="AN21" s="32">
        <v>4</v>
      </c>
      <c r="AO21" s="32">
        <v>0</v>
      </c>
      <c r="AP21" s="32">
        <v>0</v>
      </c>
      <c r="AQ21" s="32">
        <f t="shared" si="9"/>
        <v>0</v>
      </c>
      <c r="AR21" s="32">
        <f t="shared" si="14"/>
        <v>0</v>
      </c>
      <c r="AS21" s="32">
        <f t="shared" si="10"/>
        <v>0</v>
      </c>
      <c r="AT21" s="32">
        <f t="shared" si="11"/>
        <v>0</v>
      </c>
      <c r="AU21" s="32" t="str">
        <f t="shared" si="12"/>
        <v>keine</v>
      </c>
      <c r="AV21" s="32"/>
      <c r="AW21" s="32" t="b">
        <f t="shared" si="13"/>
        <v>0</v>
      </c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 t="str">
        <f>IFERROR(INDEX(Preisfaktoren!$B$22:$C$44,MATCH(D21,Preisfaktoren!$B$22:$B$44,0),2),"")</f>
        <v/>
      </c>
      <c r="BK21" s="38" t="b">
        <f t="shared" si="15"/>
        <v>1</v>
      </c>
    </row>
    <row r="22" spans="1:63">
      <c r="A22" s="30"/>
      <c r="B22" s="30"/>
      <c r="C22" s="30"/>
      <c r="D22" s="27"/>
      <c r="E22" s="65" t="s">
        <v>43</v>
      </c>
      <c r="F22" s="48" t="str">
        <f>IF(ISBLANK(D22),"",IF(E22="ja",[2]Übersicht!$C$7,"keine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44</v>
      </c>
      <c r="W22" s="101"/>
      <c r="Y22" s="32">
        <f t="shared" si="0"/>
        <v>0</v>
      </c>
      <c r="Z22" s="32">
        <f t="shared" si="1"/>
        <v>0</v>
      </c>
      <c r="AA22" s="43" t="str">
        <f t="shared" si="2"/>
        <v/>
      </c>
      <c r="AB22" s="43" t="e" vm="2">
        <f t="shared" si="3"/>
        <v>#VALUE!</v>
      </c>
      <c r="AC22" s="32">
        <f t="shared" si="4"/>
        <v>0</v>
      </c>
      <c r="AD22" s="32">
        <f t="shared" si="5"/>
        <v>0</v>
      </c>
      <c r="AE22" s="33" t="s">
        <v>143</v>
      </c>
      <c r="AF22" s="32" t="str">
        <f t="shared" si="6"/>
        <v/>
      </c>
      <c r="AG22" s="32">
        <f t="shared" si="7"/>
        <v>0</v>
      </c>
      <c r="AH22" s="32">
        <f t="shared" si="8"/>
        <v>0</v>
      </c>
      <c r="AI22" s="32"/>
      <c r="AJ22" s="32"/>
      <c r="AK22" s="32"/>
      <c r="AL22" s="32"/>
      <c r="AM22" s="32"/>
      <c r="AN22" s="32">
        <v>4</v>
      </c>
      <c r="AO22" s="32">
        <v>0</v>
      </c>
      <c r="AP22" s="32">
        <v>0</v>
      </c>
      <c r="AQ22" s="32">
        <f t="shared" si="9"/>
        <v>0</v>
      </c>
      <c r="AR22" s="32">
        <f t="shared" si="14"/>
        <v>0</v>
      </c>
      <c r="AS22" s="32">
        <f t="shared" si="10"/>
        <v>0</v>
      </c>
      <c r="AT22" s="32">
        <f t="shared" si="11"/>
        <v>0</v>
      </c>
      <c r="AU22" s="32" t="str">
        <f t="shared" si="12"/>
        <v>keine</v>
      </c>
      <c r="AV22" s="32"/>
      <c r="AW22" s="32" t="b">
        <f t="shared" si="13"/>
        <v>0</v>
      </c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 t="str">
        <f>IFERROR(INDEX(Preisfaktoren!$B$22:$C$44,MATCH(D22,Preisfaktoren!$B$22:$B$44,0),2),"")</f>
        <v/>
      </c>
      <c r="BK22" s="38" t="b">
        <f t="shared" si="15"/>
        <v>1</v>
      </c>
    </row>
    <row r="23" spans="1:63">
      <c r="A23" s="30"/>
      <c r="B23" s="30"/>
      <c r="C23" s="30"/>
      <c r="D23" s="27"/>
      <c r="E23" s="65" t="s">
        <v>43</v>
      </c>
      <c r="F23" s="48" t="str">
        <f>IF(ISBLANK(D23),"",IF(E23="ja",[2]Übersicht!$C$7,"keine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44</v>
      </c>
      <c r="W23" s="101"/>
      <c r="Y23" s="32">
        <f t="shared" si="0"/>
        <v>0</v>
      </c>
      <c r="Z23" s="32">
        <f t="shared" si="1"/>
        <v>0</v>
      </c>
      <c r="AA23" s="43" t="str">
        <f t="shared" si="2"/>
        <v/>
      </c>
      <c r="AB23" s="43" t="e" vm="2">
        <f t="shared" si="3"/>
        <v>#VALUE!</v>
      </c>
      <c r="AC23" s="32">
        <f t="shared" si="4"/>
        <v>0</v>
      </c>
      <c r="AD23" s="32">
        <f t="shared" si="5"/>
        <v>0</v>
      </c>
      <c r="AE23" s="33" t="s">
        <v>143</v>
      </c>
      <c r="AF23" s="32" t="str">
        <f t="shared" si="6"/>
        <v/>
      </c>
      <c r="AG23" s="32">
        <f t="shared" si="7"/>
        <v>0</v>
      </c>
      <c r="AH23" s="32">
        <f t="shared" si="8"/>
        <v>0</v>
      </c>
      <c r="AI23" s="32"/>
      <c r="AJ23" s="32"/>
      <c r="AK23" s="32"/>
      <c r="AL23" s="32"/>
      <c r="AM23" s="32"/>
      <c r="AN23" s="32">
        <v>4</v>
      </c>
      <c r="AO23" s="32">
        <v>0</v>
      </c>
      <c r="AP23" s="32">
        <v>0</v>
      </c>
      <c r="AQ23" s="32">
        <f t="shared" si="9"/>
        <v>0</v>
      </c>
      <c r="AR23" s="32">
        <f t="shared" si="14"/>
        <v>0</v>
      </c>
      <c r="AS23" s="32">
        <f t="shared" si="10"/>
        <v>0</v>
      </c>
      <c r="AT23" s="32">
        <f t="shared" si="11"/>
        <v>0</v>
      </c>
      <c r="AU23" s="32" t="str">
        <f t="shared" si="12"/>
        <v>keine</v>
      </c>
      <c r="AV23" s="32"/>
      <c r="AW23" s="32" t="b">
        <f t="shared" si="13"/>
        <v>0</v>
      </c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 t="str">
        <f>IFERROR(INDEX(Preisfaktoren!$B$22:$C$44,MATCH(D23,Preisfaktoren!$B$22:$B$44,0),2),"")</f>
        <v/>
      </c>
      <c r="BK23" s="38" t="b">
        <f t="shared" si="15"/>
        <v>1</v>
      </c>
    </row>
    <row r="24" spans="1:63">
      <c r="A24" s="30"/>
      <c r="B24" s="30"/>
      <c r="C24" s="30"/>
      <c r="D24" s="27"/>
      <c r="E24" s="65" t="s">
        <v>43</v>
      </c>
      <c r="F24" s="48" t="str">
        <f>IF(ISBLANK(D24),"",IF(E24="ja",[2]Übersicht!$C$7,"keine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44</v>
      </c>
      <c r="W24" s="101"/>
      <c r="Y24" s="32">
        <f t="shared" si="0"/>
        <v>0</v>
      </c>
      <c r="Z24" s="32">
        <f t="shared" si="1"/>
        <v>0</v>
      </c>
      <c r="AA24" s="43" t="str">
        <f t="shared" si="2"/>
        <v/>
      </c>
      <c r="AB24" s="43" t="e" vm="2">
        <f t="shared" si="3"/>
        <v>#VALUE!</v>
      </c>
      <c r="AC24" s="32">
        <f t="shared" si="4"/>
        <v>0</v>
      </c>
      <c r="AD24" s="32">
        <f t="shared" si="5"/>
        <v>0</v>
      </c>
      <c r="AE24" s="33" t="s">
        <v>143</v>
      </c>
      <c r="AF24" s="32" t="str">
        <f t="shared" si="6"/>
        <v/>
      </c>
      <c r="AG24" s="32">
        <f t="shared" si="7"/>
        <v>0</v>
      </c>
      <c r="AH24" s="32">
        <f t="shared" si="8"/>
        <v>0</v>
      </c>
      <c r="AI24" s="32"/>
      <c r="AJ24" s="32"/>
      <c r="AK24" s="32"/>
      <c r="AL24" s="32"/>
      <c r="AM24" s="32"/>
      <c r="AN24" s="32">
        <v>4</v>
      </c>
      <c r="AO24" s="32">
        <v>0</v>
      </c>
      <c r="AP24" s="32">
        <v>0</v>
      </c>
      <c r="AQ24" s="32">
        <f t="shared" si="9"/>
        <v>0</v>
      </c>
      <c r="AR24" s="32">
        <f t="shared" si="14"/>
        <v>0</v>
      </c>
      <c r="AS24" s="32">
        <f t="shared" si="10"/>
        <v>0</v>
      </c>
      <c r="AT24" s="32">
        <f t="shared" si="11"/>
        <v>0</v>
      </c>
      <c r="AU24" s="32" t="str">
        <f t="shared" si="12"/>
        <v>keine</v>
      </c>
      <c r="AV24" s="32"/>
      <c r="AW24" s="32" t="b">
        <f t="shared" si="13"/>
        <v>0</v>
      </c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 t="str">
        <f>IFERROR(INDEX(Preisfaktoren!$B$22:$C$44,MATCH(D24,Preisfaktoren!$B$22:$B$44,0),2),"")</f>
        <v/>
      </c>
      <c r="BK24" s="38" t="b">
        <f t="shared" si="15"/>
        <v>1</v>
      </c>
    </row>
    <row r="25" spans="1:63">
      <c r="A25" s="30"/>
      <c r="B25" s="30"/>
      <c r="C25" s="30"/>
      <c r="D25" s="27"/>
      <c r="E25" s="65" t="s">
        <v>43</v>
      </c>
      <c r="F25" s="48" t="str">
        <f>IF(ISBLANK(D25),"",IF(E25="ja",[2]Übersicht!$C$7,"keine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44</v>
      </c>
      <c r="W25" s="101"/>
      <c r="Y25" s="32">
        <f t="shared" si="0"/>
        <v>0</v>
      </c>
      <c r="Z25" s="32">
        <f t="shared" si="1"/>
        <v>0</v>
      </c>
      <c r="AA25" s="43" t="str">
        <f t="shared" si="2"/>
        <v/>
      </c>
      <c r="AB25" s="43" t="e" vm="2">
        <f t="shared" si="3"/>
        <v>#VALUE!</v>
      </c>
      <c r="AC25" s="32">
        <f t="shared" si="4"/>
        <v>0</v>
      </c>
      <c r="AD25" s="32">
        <f t="shared" si="5"/>
        <v>0</v>
      </c>
      <c r="AE25" s="33" t="s">
        <v>143</v>
      </c>
      <c r="AF25" s="32" t="str">
        <f t="shared" si="6"/>
        <v/>
      </c>
      <c r="AG25" s="32">
        <f t="shared" si="7"/>
        <v>0</v>
      </c>
      <c r="AH25" s="32">
        <f t="shared" si="8"/>
        <v>0</v>
      </c>
      <c r="AI25" s="32"/>
      <c r="AJ25" s="32"/>
      <c r="AK25" s="32"/>
      <c r="AL25" s="32"/>
      <c r="AM25" s="32"/>
      <c r="AN25" s="32">
        <v>4</v>
      </c>
      <c r="AO25" s="32">
        <v>0</v>
      </c>
      <c r="AP25" s="32">
        <v>0</v>
      </c>
      <c r="AQ25" s="32">
        <f t="shared" si="9"/>
        <v>0</v>
      </c>
      <c r="AR25" s="32">
        <f t="shared" si="14"/>
        <v>0</v>
      </c>
      <c r="AS25" s="32">
        <f t="shared" si="10"/>
        <v>0</v>
      </c>
      <c r="AT25" s="32">
        <f t="shared" si="11"/>
        <v>0</v>
      </c>
      <c r="AU25" s="32" t="str">
        <f t="shared" si="12"/>
        <v>keine</v>
      </c>
      <c r="AV25" s="32"/>
      <c r="AW25" s="32" t="b">
        <f t="shared" si="13"/>
        <v>0</v>
      </c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 t="str">
        <f>IFERROR(INDEX(Preisfaktoren!$B$22:$C$44,MATCH(D25,Preisfaktoren!$B$22:$B$44,0),2),"")</f>
        <v/>
      </c>
      <c r="BK25" s="38" t="b">
        <f t="shared" si="15"/>
        <v>1</v>
      </c>
    </row>
  </sheetData>
  <sheetProtection sheet="1" objects="1" scenarios="1"/>
  <mergeCells count="3">
    <mergeCell ref="A3:D3"/>
    <mergeCell ref="C2:D2"/>
    <mergeCell ref="R4:T4"/>
  </mergeCells>
  <conditionalFormatting sqref="V6:W25">
    <cfRule type="expression" dxfId="41" priority="1">
      <formula>NOT($BK6)</formula>
    </cfRule>
  </conditionalFormatting>
  <conditionalFormatting sqref="AE6:AE25">
    <cfRule type="expression" dxfId="40" priority="3">
      <formula>AD6&lt;&gt;#REF!</formula>
    </cfRule>
  </conditionalFormatting>
  <dataValidations count="7"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D7509048-7281-40EF-AE26-511DB91C60C8}">
      <formula1>"Ja,Nein"</formula1>
    </dataValidation>
    <dataValidation type="list" allowBlank="1" showInputMessage="1" showErrorMessage="1" sqref="AE6:AE25" xr:uid="{1FAD4BAA-C727-416C-AD29-9F635FE4EC5A}">
      <formula1>"einseitig,zweiseitig"</formula1>
    </dataValidation>
    <dataValidation allowBlank="1" sqref="F6:F25" xr:uid="{E2D4ED64-3BB5-4869-88DC-BE67AA26E2A7}"/>
    <dataValidation allowBlank="1" showErrorMessage="1" errorTitle="Materialstärke zu klein" error="Für Bolzen muss das Material mindestens 2mm stark sein, sonst sieht man Abdrücke auf der Gegenseite." sqref="BK6:BK25" xr:uid="{87C3E588-924D-4AA0-A10B-CC161221FA31}"/>
    <dataValidation type="list" allowBlank="1" sqref="D6:D25" xr:uid="{99DDE926-23B3-49DB-BFF3-EE124D5C95DB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0E713D8E-2381-44AF-BE6A-F5B4F7E08231}"/>
    <dataValidation type="list" allowBlank="1" sqref="E6:E25" xr:uid="{C8C78091-A0E7-468C-AFC5-D6A536242014}">
      <formula1>"ja,nein"</formula1>
    </dataValidation>
  </dataValidations>
  <hyperlinks>
    <hyperlink ref="F1" location="'Sélection du type'!A1" display="zurück zu Typenauswahl" xr:uid="{999B6BBE-500C-4C17-9762-9C96F7EF469A}"/>
  </hyperlink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FE06D-CB86-49E7-BF27-A20F279E24FF}">
  <dimension ref="A1:BL25"/>
  <sheetViews>
    <sheetView zoomScaleNormal="100" workbookViewId="0">
      <selection activeCell="A6" sqref="A6"/>
    </sheetView>
  </sheetViews>
  <sheetFormatPr baseColWidth="10" defaultColWidth="11.3828125" defaultRowHeight="12.45" outlineLevelCol="1"/>
  <cols>
    <col min="1" max="2" width="11.3828125" customWidth="1"/>
    <col min="3" max="3" width="37.69140625" customWidth="1"/>
    <col min="4" max="4" width="38" customWidth="1"/>
    <col min="5" max="5" width="20.15234375" bestFit="1" customWidth="1"/>
    <col min="6" max="6" width="38" customWidth="1"/>
    <col min="9" max="11" width="11.3828125" hidden="1" customWidth="1"/>
    <col min="12" max="12" width="29.53515625" hidden="1" customWidth="1"/>
    <col min="13" max="14" width="25.69140625" hidden="1" customWidth="1"/>
    <col min="15" max="15" width="11.3828125" hidden="1" customWidth="1"/>
    <col min="16" max="16" width="28.3828125" hidden="1" customWidth="1"/>
    <col min="17" max="17" width="11.3828125" hidden="1" customWidth="1"/>
    <col min="18" max="18" width="11.3828125" customWidth="1"/>
    <col min="19" max="19" width="14.69140625" bestFit="1" customWidth="1"/>
    <col min="20" max="20" width="11.3828125" customWidth="1"/>
    <col min="21" max="21" width="11.3828125" hidden="1" customWidth="1"/>
    <col min="22" max="22" width="11.3828125" customWidth="1"/>
    <col min="23" max="23" width="31.3828125" customWidth="1"/>
    <col min="24" max="24" width="11.3828125" customWidth="1"/>
    <col min="25" max="63" width="11.3828125" hidden="1" customWidth="1" outlineLevel="1"/>
    <col min="64" max="64" width="11.3828125" collapsed="1"/>
  </cols>
  <sheetData>
    <row r="1" spans="1:63" ht="15.45">
      <c r="A1" s="31" t="s">
        <v>46</v>
      </c>
      <c r="B1" s="31"/>
      <c r="C1" s="31"/>
      <c r="D1" s="31"/>
      <c r="F1" s="47" t="s">
        <v>29</v>
      </c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63" ht="69.75" customHeight="1">
      <c r="A2" s="34" t="s">
        <v>30</v>
      </c>
      <c r="C2" s="157" t="s">
        <v>47</v>
      </c>
      <c r="D2" s="1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102"/>
      <c r="Z2" s="34"/>
      <c r="AA2" s="34"/>
      <c r="AB2" s="34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</row>
    <row r="3" spans="1:63" ht="222.75" customHeight="1">
      <c r="A3" s="156" t="e" vm="23">
        <f>INDEX(Bilder,MATCH(A1,Blechbezeichnung,0),3)</f>
        <v>#VALUE!</v>
      </c>
      <c r="B3" s="156"/>
      <c r="C3" s="156"/>
      <c r="D3" s="156"/>
      <c r="F3" s="49" t="e" vm="3">
        <f>INDEX(Bilder,MATCH(A1,Blechbezeichnung,0),2)</f>
        <v>#VALUE!</v>
      </c>
    </row>
    <row r="4" spans="1:63" ht="18.75" customHeight="1">
      <c r="A4" s="98"/>
      <c r="B4" s="98"/>
      <c r="C4" s="98"/>
      <c r="D4" s="98"/>
      <c r="E4" s="49"/>
      <c r="F4" s="49"/>
      <c r="R4" s="159" t="s">
        <v>32</v>
      </c>
      <c r="S4" s="159"/>
      <c r="T4" s="159"/>
    </row>
    <row r="5" spans="1:63" s="29" customFormat="1" ht="73.5" customHeight="1">
      <c r="A5" s="37" t="s">
        <v>13</v>
      </c>
      <c r="B5" s="38" t="s">
        <v>14</v>
      </c>
      <c r="C5" s="38" t="s">
        <v>33</v>
      </c>
      <c r="D5" s="38" t="s">
        <v>18</v>
      </c>
      <c r="E5" s="38" t="s">
        <v>34</v>
      </c>
      <c r="F5" s="38" t="s">
        <v>35</v>
      </c>
      <c r="G5" s="37" t="s">
        <v>48</v>
      </c>
      <c r="H5" s="37" t="s">
        <v>49</v>
      </c>
      <c r="I5" s="38" t="s">
        <v>198</v>
      </c>
      <c r="J5" s="38" t="s">
        <v>156</v>
      </c>
      <c r="K5" s="38" t="s">
        <v>97</v>
      </c>
      <c r="L5" s="38" t="s">
        <v>98</v>
      </c>
      <c r="M5" s="38" t="s">
        <v>115</v>
      </c>
      <c r="N5" s="38" t="s">
        <v>99</v>
      </c>
      <c r="O5" s="38" t="s">
        <v>100</v>
      </c>
      <c r="P5" s="38" t="s">
        <v>101</v>
      </c>
      <c r="Q5" s="38" t="s">
        <v>102</v>
      </c>
      <c r="R5" s="37" t="s">
        <v>50</v>
      </c>
      <c r="S5" s="37" t="s">
        <v>51</v>
      </c>
      <c r="T5" s="37" t="s">
        <v>52</v>
      </c>
      <c r="U5" s="37" t="s">
        <v>103</v>
      </c>
      <c r="V5" s="37" t="s">
        <v>41</v>
      </c>
      <c r="W5" s="37" t="s">
        <v>42</v>
      </c>
      <c r="Y5" s="37" t="s">
        <v>105</v>
      </c>
      <c r="Z5" s="37" t="s">
        <v>106</v>
      </c>
      <c r="AA5" s="37" t="s">
        <v>107</v>
      </c>
      <c r="AB5" s="37" t="s">
        <v>108</v>
      </c>
      <c r="AC5" s="37" t="s">
        <v>109</v>
      </c>
      <c r="AD5" s="37" t="s">
        <v>110</v>
      </c>
      <c r="AE5" s="37" t="s">
        <v>111</v>
      </c>
      <c r="AF5" s="37" t="s">
        <v>112</v>
      </c>
      <c r="AG5" s="37" t="s">
        <v>113</v>
      </c>
      <c r="AH5" s="37" t="s">
        <v>114</v>
      </c>
      <c r="AI5" s="37" t="s">
        <v>115</v>
      </c>
      <c r="AJ5" s="37" t="s">
        <v>99</v>
      </c>
      <c r="AK5" s="37" t="s">
        <v>100</v>
      </c>
      <c r="AL5" s="37" t="s">
        <v>101</v>
      </c>
      <c r="AM5" s="37" t="s">
        <v>102</v>
      </c>
      <c r="AN5" s="37" t="s">
        <v>116</v>
      </c>
      <c r="AO5" s="37" t="s">
        <v>117</v>
      </c>
      <c r="AP5" s="37" t="s">
        <v>118</v>
      </c>
      <c r="AQ5" s="37" t="s">
        <v>119</v>
      </c>
      <c r="AR5" s="37" t="s">
        <v>120</v>
      </c>
      <c r="AS5" s="37" t="s">
        <v>121</v>
      </c>
      <c r="AT5" s="37" t="s">
        <v>122</v>
      </c>
      <c r="AU5" s="37" t="s">
        <v>123</v>
      </c>
      <c r="AV5" s="37" t="s">
        <v>103</v>
      </c>
      <c r="AW5" s="37" t="s">
        <v>124</v>
      </c>
      <c r="AX5" s="37" t="s">
        <v>125</v>
      </c>
      <c r="AY5" s="37" t="s">
        <v>199</v>
      </c>
      <c r="AZ5" s="37" t="s">
        <v>200</v>
      </c>
      <c r="BA5" s="37" t="s">
        <v>145</v>
      </c>
      <c r="BB5" s="37" t="s">
        <v>146</v>
      </c>
      <c r="BC5" s="37" t="s">
        <v>130</v>
      </c>
      <c r="BD5" s="37" t="s">
        <v>131</v>
      </c>
      <c r="BE5" s="37" t="s">
        <v>132</v>
      </c>
      <c r="BF5" s="37" t="s">
        <v>133</v>
      </c>
      <c r="BG5" s="37" t="s">
        <v>134</v>
      </c>
      <c r="BH5" s="37" t="s">
        <v>135</v>
      </c>
      <c r="BI5" s="37" t="s">
        <v>136</v>
      </c>
      <c r="BJ5" s="37" t="s">
        <v>137</v>
      </c>
      <c r="BK5" s="37" t="s">
        <v>141</v>
      </c>
    </row>
    <row r="6" spans="1:63">
      <c r="A6" s="30"/>
      <c r="B6" s="30"/>
      <c r="C6" s="30"/>
      <c r="D6" s="30"/>
      <c r="E6" s="65" t="s">
        <v>43</v>
      </c>
      <c r="F6" s="48" t="str">
        <f>IF(ISBLANK(D6),"",IF(E6="ja",[2]Übersicht!$C$7,"keine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44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 t="shared" ref="AA6:AA25" si="2">IF(B6&gt;0,$A$1,"")</f>
        <v/>
      </c>
      <c r="AB6" s="43" t="e" vm="3">
        <f t="shared" ref="AB6:AB25" si="3">INDEX(Bilder,MATCH($A$1,Blechbezeichnung,0),2)</f>
        <v>#VALUE!</v>
      </c>
      <c r="AC6" s="32">
        <f t="shared" ref="AC6:AC25" si="4">C6</f>
        <v>0</v>
      </c>
      <c r="AD6" s="32">
        <f t="shared" ref="AD6:AD25" si="5">D6</f>
        <v>0</v>
      </c>
      <c r="AE6" s="33" t="s">
        <v>143</v>
      </c>
      <c r="AF6" s="32" t="str">
        <f t="shared" ref="AF6:AF25" si="6">F6</f>
        <v/>
      </c>
      <c r="AG6" s="32">
        <f t="shared" ref="AG6:AG25" si="7">G6</f>
        <v>0</v>
      </c>
      <c r="AH6" s="32">
        <f t="shared" ref="AH6:AH25" si="8">H6</f>
        <v>0</v>
      </c>
      <c r="AI6" s="32"/>
      <c r="AJ6" s="32"/>
      <c r="AK6" s="32"/>
      <c r="AL6" s="32"/>
      <c r="AM6" s="32"/>
      <c r="AN6" s="32">
        <v>4</v>
      </c>
      <c r="AO6" s="32">
        <v>0</v>
      </c>
      <c r="AP6" s="32">
        <v>0</v>
      </c>
      <c r="AQ6" s="32">
        <f t="shared" ref="AQ6:AQ25" si="9">IF(V6="Ja",IF(G6&lt;2,2,ROUNDUP((G6-2*G6/4)/900+1,0)),0)</f>
        <v>0</v>
      </c>
      <c r="AR6" s="32">
        <f>IF(V6="Nein",IF(IFERROR(SEARCH("eloxiert",D6),0)=0,IF(G6&lt;=2000,1,ROUNDUP((G6-2*G6/4)/900+1,0)),0),0)+T6</f>
        <v>0</v>
      </c>
      <c r="AS6" s="32">
        <f t="shared" ref="AS6:AS25" si="10">R6</f>
        <v>0</v>
      </c>
      <c r="AT6" s="32">
        <f t="shared" ref="AT6:AT25" si="11">S6</f>
        <v>0</v>
      </c>
      <c r="AU6" s="32" t="str">
        <f t="shared" ref="AU6:AU25" si="12">IF(ISBLANK(W6),"keine",W6)</f>
        <v>keine</v>
      </c>
      <c r="AV6" s="32"/>
      <c r="AW6" s="32" t="b">
        <f>IF(AND(COUNTBLANK(A6:G6)=0,NOT(ISBLANK(H6))),TRUE(),FALSE())</f>
        <v>0</v>
      </c>
      <c r="AX6" s="38"/>
      <c r="AY6" s="38" t="b">
        <f>IF(G6&gt;1200,FALSE(),TRUE())</f>
        <v>1</v>
      </c>
      <c r="AZ6" s="38" t="b">
        <f>IF(H6&gt;400,FALSE(),TRUE())</f>
        <v>1</v>
      </c>
      <c r="BA6" s="38"/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IFERROR(INDEX(Preisfaktoren!$B$22:$C$44,MATCH(D6,Preisfaktoren!$B$22:$B$44,0),2),"")</f>
        <v/>
      </c>
      <c r="BK6" s="38" t="b">
        <f>IF(V6="Nein","",IF(AND(V6="Ja",BJ6&lt;2),FALSE(),TRUE()))</f>
        <v>1</v>
      </c>
    </row>
    <row r="7" spans="1:63">
      <c r="A7" s="30"/>
      <c r="B7" s="30"/>
      <c r="C7" s="30"/>
      <c r="D7" s="30"/>
      <c r="E7" s="65" t="s">
        <v>43</v>
      </c>
      <c r="F7" s="48" t="str">
        <f>IF(ISBLANK(D7),"",IF(E7="ja",[2]Übersicht!$C$7,"keine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44</v>
      </c>
      <c r="W7" s="101"/>
      <c r="Y7" s="32">
        <f t="shared" si="0"/>
        <v>0</v>
      </c>
      <c r="Z7" s="32">
        <f t="shared" si="1"/>
        <v>0</v>
      </c>
      <c r="AA7" s="43" t="str">
        <f t="shared" si="2"/>
        <v/>
      </c>
      <c r="AB7" s="43" t="e" vm="3">
        <f t="shared" si="3"/>
        <v>#VALUE!</v>
      </c>
      <c r="AC7" s="32">
        <f t="shared" si="4"/>
        <v>0</v>
      </c>
      <c r="AD7" s="32">
        <f t="shared" si="5"/>
        <v>0</v>
      </c>
      <c r="AE7" s="33" t="s">
        <v>143</v>
      </c>
      <c r="AF7" s="32" t="str">
        <f t="shared" si="6"/>
        <v/>
      </c>
      <c r="AG7" s="32">
        <f t="shared" si="7"/>
        <v>0</v>
      </c>
      <c r="AH7" s="32">
        <f t="shared" si="8"/>
        <v>0</v>
      </c>
      <c r="AI7" s="32"/>
      <c r="AJ7" s="32"/>
      <c r="AK7" s="32"/>
      <c r="AL7" s="32"/>
      <c r="AM7" s="32"/>
      <c r="AN7" s="32">
        <v>4</v>
      </c>
      <c r="AO7" s="32">
        <v>0</v>
      </c>
      <c r="AP7" s="32">
        <v>0</v>
      </c>
      <c r="AQ7" s="32">
        <f t="shared" si="9"/>
        <v>0</v>
      </c>
      <c r="AR7" s="32">
        <f t="shared" ref="AR7:AR25" si="13">IF(V7="Nein",IF(IFERROR(SEARCH("eloxiert",D7),0)=0,IF(G7&lt;=2000,1,ROUNDUP((G7-2*G7/4)/900+1,0)),0),0)+T7</f>
        <v>0</v>
      </c>
      <c r="AS7" s="32">
        <f t="shared" si="10"/>
        <v>0</v>
      </c>
      <c r="AT7" s="32">
        <f t="shared" si="11"/>
        <v>0</v>
      </c>
      <c r="AU7" s="32" t="str">
        <f t="shared" si="12"/>
        <v>keine</v>
      </c>
      <c r="AV7" s="32"/>
      <c r="AW7" s="32" t="b">
        <f t="shared" ref="AW7:AW25" si="14">IF(AND(COUNTBLANK(A7:G7)=0,NOT(ISBLANK(H7))),TRUE(),FALSE())</f>
        <v>0</v>
      </c>
      <c r="AX7" s="38"/>
      <c r="AY7" s="38" t="b">
        <f t="shared" ref="AY7:AY25" si="15">IF(G7&gt;1200,FALSE(),TRUE())</f>
        <v>1</v>
      </c>
      <c r="AZ7" s="38" t="b">
        <f t="shared" ref="AZ7:AZ25" si="16">IF(H7&gt;400,FALSE(),TRUE())</f>
        <v>1</v>
      </c>
      <c r="BA7" s="38"/>
      <c r="BB7" s="38"/>
      <c r="BC7" s="38"/>
      <c r="BD7" s="38"/>
      <c r="BE7" s="38"/>
      <c r="BF7" s="38"/>
      <c r="BG7" s="38"/>
      <c r="BH7" s="38"/>
      <c r="BI7" s="38"/>
      <c r="BJ7" s="38" t="str">
        <f>IFERROR(INDEX(Preisfaktoren!$B$22:$C$44,MATCH(D7,Preisfaktoren!$B$22:$B$44,0),2),"")</f>
        <v/>
      </c>
      <c r="BK7" s="38" t="b">
        <f t="shared" ref="BK7:BK25" si="17">IF(V7="Nein","",IF(AND(V7="Ja",BJ7&lt;2),FALSE(),TRUE()))</f>
        <v>1</v>
      </c>
    </row>
    <row r="8" spans="1:63">
      <c r="A8" s="30"/>
      <c r="B8" s="30"/>
      <c r="C8" s="30"/>
      <c r="D8" s="30"/>
      <c r="E8" s="65" t="s">
        <v>43</v>
      </c>
      <c r="F8" s="48" t="str">
        <f>IF(ISBLANK(D8),"",IF(E8="ja",[2]Übersicht!$C$7,"keine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44</v>
      </c>
      <c r="W8" s="101"/>
      <c r="Y8" s="32">
        <f t="shared" si="0"/>
        <v>0</v>
      </c>
      <c r="Z8" s="32">
        <f t="shared" si="1"/>
        <v>0</v>
      </c>
      <c r="AA8" s="43" t="str">
        <f t="shared" si="2"/>
        <v/>
      </c>
      <c r="AB8" s="43" t="e" vm="3">
        <f t="shared" si="3"/>
        <v>#VALUE!</v>
      </c>
      <c r="AC8" s="32">
        <f t="shared" si="4"/>
        <v>0</v>
      </c>
      <c r="AD8" s="32">
        <f t="shared" si="5"/>
        <v>0</v>
      </c>
      <c r="AE8" s="33" t="s">
        <v>143</v>
      </c>
      <c r="AF8" s="32" t="str">
        <f t="shared" si="6"/>
        <v/>
      </c>
      <c r="AG8" s="32">
        <f t="shared" si="7"/>
        <v>0</v>
      </c>
      <c r="AH8" s="32">
        <f t="shared" si="8"/>
        <v>0</v>
      </c>
      <c r="AI8" s="32"/>
      <c r="AJ8" s="32"/>
      <c r="AK8" s="32"/>
      <c r="AL8" s="32"/>
      <c r="AM8" s="32"/>
      <c r="AN8" s="32">
        <v>4</v>
      </c>
      <c r="AO8" s="32">
        <v>0</v>
      </c>
      <c r="AP8" s="32">
        <v>0</v>
      </c>
      <c r="AQ8" s="32">
        <f t="shared" si="9"/>
        <v>0</v>
      </c>
      <c r="AR8" s="32">
        <f t="shared" si="13"/>
        <v>0</v>
      </c>
      <c r="AS8" s="32">
        <f t="shared" si="10"/>
        <v>0</v>
      </c>
      <c r="AT8" s="32">
        <f t="shared" si="11"/>
        <v>0</v>
      </c>
      <c r="AU8" s="32" t="str">
        <f t="shared" si="12"/>
        <v>keine</v>
      </c>
      <c r="AV8" s="32"/>
      <c r="AW8" s="32" t="b">
        <f t="shared" si="14"/>
        <v>0</v>
      </c>
      <c r="AX8" s="38"/>
      <c r="AY8" s="38" t="b">
        <f t="shared" si="15"/>
        <v>1</v>
      </c>
      <c r="AZ8" s="38" t="b">
        <f t="shared" si="16"/>
        <v>1</v>
      </c>
      <c r="BA8" s="38"/>
      <c r="BB8" s="38"/>
      <c r="BC8" s="38"/>
      <c r="BD8" s="38"/>
      <c r="BE8" s="38"/>
      <c r="BF8" s="38"/>
      <c r="BG8" s="38"/>
      <c r="BH8" s="38"/>
      <c r="BI8" s="38"/>
      <c r="BJ8" s="38" t="str">
        <f>IFERROR(INDEX(Preisfaktoren!$B$22:$C$44,MATCH(D8,Preisfaktoren!$B$22:$B$44,0),2),"")</f>
        <v/>
      </c>
      <c r="BK8" s="38" t="b">
        <f t="shared" si="17"/>
        <v>1</v>
      </c>
    </row>
    <row r="9" spans="1:63">
      <c r="A9" s="30"/>
      <c r="B9" s="30"/>
      <c r="C9" s="30"/>
      <c r="D9" s="30"/>
      <c r="E9" s="65" t="s">
        <v>43</v>
      </c>
      <c r="F9" s="48" t="str">
        <f>IF(ISBLANK(D9),"",IF(E9="ja",[2]Übersicht!$C$7,"keine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44</v>
      </c>
      <c r="W9" s="101"/>
      <c r="Y9" s="32">
        <f t="shared" si="0"/>
        <v>0</v>
      </c>
      <c r="Z9" s="32">
        <f t="shared" si="1"/>
        <v>0</v>
      </c>
      <c r="AA9" s="43" t="str">
        <f t="shared" si="2"/>
        <v/>
      </c>
      <c r="AB9" s="43" t="e" vm="3">
        <f t="shared" si="3"/>
        <v>#VALUE!</v>
      </c>
      <c r="AC9" s="32">
        <f t="shared" si="4"/>
        <v>0</v>
      </c>
      <c r="AD9" s="32">
        <f t="shared" si="5"/>
        <v>0</v>
      </c>
      <c r="AE9" s="33" t="s">
        <v>143</v>
      </c>
      <c r="AF9" s="32" t="str">
        <f t="shared" si="6"/>
        <v/>
      </c>
      <c r="AG9" s="32">
        <f t="shared" si="7"/>
        <v>0</v>
      </c>
      <c r="AH9" s="32">
        <f t="shared" si="8"/>
        <v>0</v>
      </c>
      <c r="AI9" s="32"/>
      <c r="AJ9" s="32"/>
      <c r="AK9" s="32"/>
      <c r="AL9" s="32"/>
      <c r="AM9" s="32"/>
      <c r="AN9" s="32">
        <v>4</v>
      </c>
      <c r="AO9" s="32">
        <v>0</v>
      </c>
      <c r="AP9" s="32">
        <v>0</v>
      </c>
      <c r="AQ9" s="32">
        <f t="shared" si="9"/>
        <v>0</v>
      </c>
      <c r="AR9" s="32">
        <f t="shared" si="13"/>
        <v>0</v>
      </c>
      <c r="AS9" s="32">
        <f t="shared" si="10"/>
        <v>0</v>
      </c>
      <c r="AT9" s="32">
        <f t="shared" si="11"/>
        <v>0</v>
      </c>
      <c r="AU9" s="32" t="str">
        <f t="shared" si="12"/>
        <v>keine</v>
      </c>
      <c r="AV9" s="32"/>
      <c r="AW9" s="32" t="b">
        <f t="shared" si="14"/>
        <v>0</v>
      </c>
      <c r="AX9" s="38"/>
      <c r="AY9" s="38" t="b">
        <f t="shared" si="15"/>
        <v>1</v>
      </c>
      <c r="AZ9" s="38" t="b">
        <f t="shared" si="16"/>
        <v>1</v>
      </c>
      <c r="BA9" s="38"/>
      <c r="BB9" s="38"/>
      <c r="BC9" s="38"/>
      <c r="BD9" s="38"/>
      <c r="BE9" s="38"/>
      <c r="BF9" s="38"/>
      <c r="BG9" s="38"/>
      <c r="BH9" s="38"/>
      <c r="BI9" s="38"/>
      <c r="BJ9" s="38" t="str">
        <f>IFERROR(INDEX(Preisfaktoren!$B$22:$C$44,MATCH(D9,Preisfaktoren!$B$22:$B$44,0),2),"")</f>
        <v/>
      </c>
      <c r="BK9" s="38" t="b">
        <f t="shared" si="17"/>
        <v>1</v>
      </c>
    </row>
    <row r="10" spans="1:63">
      <c r="A10" s="30"/>
      <c r="B10" s="30"/>
      <c r="C10" s="30"/>
      <c r="D10" s="30"/>
      <c r="E10" s="65" t="s">
        <v>43</v>
      </c>
      <c r="F10" s="48" t="str">
        <f>IF(ISBLANK(D10),"",IF(E10="ja",[2]Übersicht!$C$7,"keine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44</v>
      </c>
      <c r="W10" s="101"/>
      <c r="Y10" s="32">
        <f t="shared" si="0"/>
        <v>0</v>
      </c>
      <c r="Z10" s="32">
        <f t="shared" si="1"/>
        <v>0</v>
      </c>
      <c r="AA10" s="43" t="str">
        <f t="shared" si="2"/>
        <v/>
      </c>
      <c r="AB10" s="43" t="e" vm="3">
        <f t="shared" si="3"/>
        <v>#VALUE!</v>
      </c>
      <c r="AC10" s="32">
        <f t="shared" si="4"/>
        <v>0</v>
      </c>
      <c r="AD10" s="32">
        <f t="shared" si="5"/>
        <v>0</v>
      </c>
      <c r="AE10" s="33" t="s">
        <v>143</v>
      </c>
      <c r="AF10" s="32" t="str">
        <f t="shared" si="6"/>
        <v/>
      </c>
      <c r="AG10" s="32">
        <f t="shared" si="7"/>
        <v>0</v>
      </c>
      <c r="AH10" s="32">
        <f t="shared" si="8"/>
        <v>0</v>
      </c>
      <c r="AI10" s="32"/>
      <c r="AJ10" s="32"/>
      <c r="AK10" s="32"/>
      <c r="AL10" s="32"/>
      <c r="AM10" s="32"/>
      <c r="AN10" s="32">
        <v>4</v>
      </c>
      <c r="AO10" s="32">
        <v>0</v>
      </c>
      <c r="AP10" s="32">
        <v>0</v>
      </c>
      <c r="AQ10" s="32">
        <f t="shared" si="9"/>
        <v>0</v>
      </c>
      <c r="AR10" s="32">
        <f t="shared" si="13"/>
        <v>0</v>
      </c>
      <c r="AS10" s="32">
        <f t="shared" si="10"/>
        <v>0</v>
      </c>
      <c r="AT10" s="32">
        <f t="shared" si="11"/>
        <v>0</v>
      </c>
      <c r="AU10" s="32" t="str">
        <f t="shared" si="12"/>
        <v>keine</v>
      </c>
      <c r="AV10" s="32"/>
      <c r="AW10" s="32" t="b">
        <f t="shared" si="14"/>
        <v>0</v>
      </c>
      <c r="AX10" s="38"/>
      <c r="AY10" s="38" t="b">
        <f t="shared" si="15"/>
        <v>1</v>
      </c>
      <c r="AZ10" s="38" t="b">
        <f t="shared" si="16"/>
        <v>1</v>
      </c>
      <c r="BA10" s="38"/>
      <c r="BB10" s="38"/>
      <c r="BC10" s="38"/>
      <c r="BD10" s="38"/>
      <c r="BE10" s="38"/>
      <c r="BF10" s="38"/>
      <c r="BG10" s="38"/>
      <c r="BH10" s="38"/>
      <c r="BI10" s="38"/>
      <c r="BJ10" s="38" t="str">
        <f>IFERROR(INDEX(Preisfaktoren!$B$22:$C$44,MATCH(D10,Preisfaktoren!$B$22:$B$44,0),2),"")</f>
        <v/>
      </c>
      <c r="BK10" s="38" t="b">
        <f t="shared" si="17"/>
        <v>1</v>
      </c>
    </row>
    <row r="11" spans="1:63">
      <c r="A11" s="30"/>
      <c r="B11" s="30"/>
      <c r="C11" s="30"/>
      <c r="D11" s="30"/>
      <c r="E11" s="65" t="s">
        <v>43</v>
      </c>
      <c r="F11" s="48" t="str">
        <f>IF(ISBLANK(D11),"",IF(E11="ja",[2]Übersicht!$C$7,"keine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44</v>
      </c>
      <c r="W11" s="101"/>
      <c r="Y11" s="32">
        <f t="shared" si="0"/>
        <v>0</v>
      </c>
      <c r="Z11" s="32">
        <f t="shared" si="1"/>
        <v>0</v>
      </c>
      <c r="AA11" s="43" t="str">
        <f t="shared" si="2"/>
        <v/>
      </c>
      <c r="AB11" s="43" t="e" vm="3">
        <f t="shared" si="3"/>
        <v>#VALUE!</v>
      </c>
      <c r="AC11" s="32">
        <f t="shared" si="4"/>
        <v>0</v>
      </c>
      <c r="AD11" s="32">
        <f t="shared" si="5"/>
        <v>0</v>
      </c>
      <c r="AE11" s="33" t="s">
        <v>143</v>
      </c>
      <c r="AF11" s="32" t="str">
        <f t="shared" si="6"/>
        <v/>
      </c>
      <c r="AG11" s="32">
        <f t="shared" si="7"/>
        <v>0</v>
      </c>
      <c r="AH11" s="32">
        <f t="shared" si="8"/>
        <v>0</v>
      </c>
      <c r="AI11" s="32"/>
      <c r="AJ11" s="32"/>
      <c r="AK11" s="32"/>
      <c r="AL11" s="32"/>
      <c r="AM11" s="32"/>
      <c r="AN11" s="32">
        <v>4</v>
      </c>
      <c r="AO11" s="32">
        <v>0</v>
      </c>
      <c r="AP11" s="32">
        <v>0</v>
      </c>
      <c r="AQ11" s="32">
        <f t="shared" si="9"/>
        <v>0</v>
      </c>
      <c r="AR11" s="32">
        <f t="shared" si="13"/>
        <v>0</v>
      </c>
      <c r="AS11" s="32">
        <f t="shared" si="10"/>
        <v>0</v>
      </c>
      <c r="AT11" s="32">
        <f t="shared" si="11"/>
        <v>0</v>
      </c>
      <c r="AU11" s="32" t="str">
        <f t="shared" si="12"/>
        <v>keine</v>
      </c>
      <c r="AV11" s="32"/>
      <c r="AW11" s="32" t="b">
        <f t="shared" si="14"/>
        <v>0</v>
      </c>
      <c r="AX11" s="38"/>
      <c r="AY11" s="38" t="b">
        <f t="shared" si="15"/>
        <v>1</v>
      </c>
      <c r="AZ11" s="38" t="b">
        <f t="shared" si="16"/>
        <v>1</v>
      </c>
      <c r="BA11" s="38"/>
      <c r="BB11" s="38"/>
      <c r="BC11" s="38"/>
      <c r="BD11" s="38"/>
      <c r="BE11" s="38"/>
      <c r="BF11" s="38"/>
      <c r="BG11" s="38"/>
      <c r="BH11" s="38"/>
      <c r="BI11" s="38"/>
      <c r="BJ11" s="38" t="str">
        <f>IFERROR(INDEX(Preisfaktoren!$B$22:$C$44,MATCH(D11,Preisfaktoren!$B$22:$B$44,0),2),"")</f>
        <v/>
      </c>
      <c r="BK11" s="38" t="b">
        <f t="shared" si="17"/>
        <v>1</v>
      </c>
    </row>
    <row r="12" spans="1:63">
      <c r="A12" s="30"/>
      <c r="B12" s="30"/>
      <c r="C12" s="30"/>
      <c r="D12" s="30"/>
      <c r="E12" s="65" t="s">
        <v>43</v>
      </c>
      <c r="F12" s="48" t="str">
        <f>IF(ISBLANK(D12),"",IF(E12="ja",[2]Übersicht!$C$7,"keine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44</v>
      </c>
      <c r="W12" s="101"/>
      <c r="Y12" s="32">
        <f t="shared" si="0"/>
        <v>0</v>
      </c>
      <c r="Z12" s="32">
        <f t="shared" si="1"/>
        <v>0</v>
      </c>
      <c r="AA12" s="43" t="str">
        <f t="shared" si="2"/>
        <v/>
      </c>
      <c r="AB12" s="43" t="e" vm="3">
        <f t="shared" si="3"/>
        <v>#VALUE!</v>
      </c>
      <c r="AC12" s="32">
        <f t="shared" si="4"/>
        <v>0</v>
      </c>
      <c r="AD12" s="32">
        <f t="shared" si="5"/>
        <v>0</v>
      </c>
      <c r="AE12" s="33" t="s">
        <v>143</v>
      </c>
      <c r="AF12" s="32" t="str">
        <f t="shared" si="6"/>
        <v/>
      </c>
      <c r="AG12" s="32">
        <f t="shared" si="7"/>
        <v>0</v>
      </c>
      <c r="AH12" s="32">
        <f t="shared" si="8"/>
        <v>0</v>
      </c>
      <c r="AI12" s="32"/>
      <c r="AJ12" s="32"/>
      <c r="AK12" s="32"/>
      <c r="AL12" s="32"/>
      <c r="AM12" s="32"/>
      <c r="AN12" s="32">
        <v>4</v>
      </c>
      <c r="AO12" s="32">
        <v>0</v>
      </c>
      <c r="AP12" s="32">
        <v>0</v>
      </c>
      <c r="AQ12" s="32">
        <f t="shared" si="9"/>
        <v>0</v>
      </c>
      <c r="AR12" s="32">
        <f t="shared" si="13"/>
        <v>0</v>
      </c>
      <c r="AS12" s="32">
        <f t="shared" si="10"/>
        <v>0</v>
      </c>
      <c r="AT12" s="32">
        <f t="shared" si="11"/>
        <v>0</v>
      </c>
      <c r="AU12" s="32" t="str">
        <f t="shared" si="12"/>
        <v>keine</v>
      </c>
      <c r="AV12" s="32"/>
      <c r="AW12" s="32" t="b">
        <f t="shared" si="14"/>
        <v>0</v>
      </c>
      <c r="AX12" s="38"/>
      <c r="AY12" s="38" t="b">
        <f t="shared" si="15"/>
        <v>1</v>
      </c>
      <c r="AZ12" s="38" t="b">
        <f t="shared" si="16"/>
        <v>1</v>
      </c>
      <c r="BA12" s="38"/>
      <c r="BB12" s="38"/>
      <c r="BC12" s="38"/>
      <c r="BD12" s="38"/>
      <c r="BE12" s="38"/>
      <c r="BF12" s="38"/>
      <c r="BG12" s="38"/>
      <c r="BH12" s="38"/>
      <c r="BI12" s="38"/>
      <c r="BJ12" s="38" t="str">
        <f>IFERROR(INDEX(Preisfaktoren!$B$22:$C$44,MATCH(D12,Preisfaktoren!$B$22:$B$44,0),2),"")</f>
        <v/>
      </c>
      <c r="BK12" s="38" t="b">
        <f t="shared" si="17"/>
        <v>1</v>
      </c>
    </row>
    <row r="13" spans="1:63">
      <c r="A13" s="30"/>
      <c r="B13" s="30"/>
      <c r="C13" s="30"/>
      <c r="D13" s="30"/>
      <c r="E13" s="65" t="s">
        <v>43</v>
      </c>
      <c r="F13" s="48" t="str">
        <f>IF(ISBLANK(D13),"",IF(E13="ja",[2]Übersicht!$C$7,"keine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44</v>
      </c>
      <c r="W13" s="101"/>
      <c r="Y13" s="32">
        <f t="shared" si="0"/>
        <v>0</v>
      </c>
      <c r="Z13" s="32">
        <f t="shared" si="1"/>
        <v>0</v>
      </c>
      <c r="AA13" s="43" t="str">
        <f t="shared" si="2"/>
        <v/>
      </c>
      <c r="AB13" s="43" t="e" vm="3">
        <f t="shared" si="3"/>
        <v>#VALUE!</v>
      </c>
      <c r="AC13" s="32">
        <f t="shared" si="4"/>
        <v>0</v>
      </c>
      <c r="AD13" s="32">
        <f t="shared" si="5"/>
        <v>0</v>
      </c>
      <c r="AE13" s="33" t="s">
        <v>143</v>
      </c>
      <c r="AF13" s="32" t="str">
        <f t="shared" si="6"/>
        <v/>
      </c>
      <c r="AG13" s="32">
        <f t="shared" si="7"/>
        <v>0</v>
      </c>
      <c r="AH13" s="32">
        <f t="shared" si="8"/>
        <v>0</v>
      </c>
      <c r="AI13" s="32"/>
      <c r="AJ13" s="32"/>
      <c r="AK13" s="32"/>
      <c r="AL13" s="32"/>
      <c r="AM13" s="32"/>
      <c r="AN13" s="32">
        <v>4</v>
      </c>
      <c r="AO13" s="32">
        <v>0</v>
      </c>
      <c r="AP13" s="32">
        <v>0</v>
      </c>
      <c r="AQ13" s="32">
        <f t="shared" si="9"/>
        <v>0</v>
      </c>
      <c r="AR13" s="32">
        <f t="shared" si="13"/>
        <v>0</v>
      </c>
      <c r="AS13" s="32">
        <f t="shared" si="10"/>
        <v>0</v>
      </c>
      <c r="AT13" s="32">
        <f t="shared" si="11"/>
        <v>0</v>
      </c>
      <c r="AU13" s="32" t="str">
        <f t="shared" si="12"/>
        <v>keine</v>
      </c>
      <c r="AV13" s="32"/>
      <c r="AW13" s="32" t="b">
        <f t="shared" si="14"/>
        <v>0</v>
      </c>
      <c r="AX13" s="38"/>
      <c r="AY13" s="38" t="b">
        <f t="shared" si="15"/>
        <v>1</v>
      </c>
      <c r="AZ13" s="38" t="b">
        <f t="shared" si="16"/>
        <v>1</v>
      </c>
      <c r="BA13" s="38"/>
      <c r="BB13" s="38"/>
      <c r="BC13" s="38"/>
      <c r="BD13" s="38"/>
      <c r="BE13" s="38"/>
      <c r="BF13" s="38"/>
      <c r="BG13" s="38"/>
      <c r="BH13" s="38"/>
      <c r="BI13" s="38"/>
      <c r="BJ13" s="38" t="str">
        <f>IFERROR(INDEX(Preisfaktoren!$B$22:$C$44,MATCH(D13,Preisfaktoren!$B$22:$B$44,0),2),"")</f>
        <v/>
      </c>
      <c r="BK13" s="38" t="b">
        <f t="shared" si="17"/>
        <v>1</v>
      </c>
    </row>
    <row r="14" spans="1:63">
      <c r="A14" s="30"/>
      <c r="B14" s="30"/>
      <c r="C14" s="30"/>
      <c r="D14" s="30"/>
      <c r="E14" s="65" t="s">
        <v>43</v>
      </c>
      <c r="F14" s="48" t="str">
        <f>IF(ISBLANK(D14),"",IF(E14="ja",[2]Übersicht!$C$7,"keine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44</v>
      </c>
      <c r="W14" s="101"/>
      <c r="Y14" s="32">
        <f t="shared" si="0"/>
        <v>0</v>
      </c>
      <c r="Z14" s="32">
        <f t="shared" si="1"/>
        <v>0</v>
      </c>
      <c r="AA14" s="43" t="str">
        <f t="shared" si="2"/>
        <v/>
      </c>
      <c r="AB14" s="43" t="e" vm="3">
        <f t="shared" si="3"/>
        <v>#VALUE!</v>
      </c>
      <c r="AC14" s="32">
        <f t="shared" si="4"/>
        <v>0</v>
      </c>
      <c r="AD14" s="32">
        <f t="shared" si="5"/>
        <v>0</v>
      </c>
      <c r="AE14" s="33" t="s">
        <v>143</v>
      </c>
      <c r="AF14" s="32" t="str">
        <f t="shared" si="6"/>
        <v/>
      </c>
      <c r="AG14" s="32">
        <f t="shared" si="7"/>
        <v>0</v>
      </c>
      <c r="AH14" s="32">
        <f t="shared" si="8"/>
        <v>0</v>
      </c>
      <c r="AI14" s="32"/>
      <c r="AJ14" s="32"/>
      <c r="AK14" s="32"/>
      <c r="AL14" s="32"/>
      <c r="AM14" s="32"/>
      <c r="AN14" s="32">
        <v>4</v>
      </c>
      <c r="AO14" s="32">
        <v>0</v>
      </c>
      <c r="AP14" s="32">
        <v>0</v>
      </c>
      <c r="AQ14" s="32">
        <f t="shared" si="9"/>
        <v>0</v>
      </c>
      <c r="AR14" s="32">
        <f t="shared" si="13"/>
        <v>0</v>
      </c>
      <c r="AS14" s="32">
        <f t="shared" si="10"/>
        <v>0</v>
      </c>
      <c r="AT14" s="32">
        <f t="shared" si="11"/>
        <v>0</v>
      </c>
      <c r="AU14" s="32" t="str">
        <f t="shared" si="12"/>
        <v>keine</v>
      </c>
      <c r="AV14" s="32"/>
      <c r="AW14" s="32" t="b">
        <f t="shared" si="14"/>
        <v>0</v>
      </c>
      <c r="AX14" s="38"/>
      <c r="AY14" s="38" t="b">
        <f t="shared" si="15"/>
        <v>1</v>
      </c>
      <c r="AZ14" s="38" t="b">
        <f t="shared" si="16"/>
        <v>1</v>
      </c>
      <c r="BA14" s="38"/>
      <c r="BB14" s="38"/>
      <c r="BC14" s="38"/>
      <c r="BD14" s="38"/>
      <c r="BE14" s="38"/>
      <c r="BF14" s="38"/>
      <c r="BG14" s="38"/>
      <c r="BH14" s="38"/>
      <c r="BI14" s="38"/>
      <c r="BJ14" s="38" t="str">
        <f>IFERROR(INDEX(Preisfaktoren!$B$22:$C$44,MATCH(D14,Preisfaktoren!$B$22:$B$44,0),2),"")</f>
        <v/>
      </c>
      <c r="BK14" s="38" t="b">
        <f t="shared" si="17"/>
        <v>1</v>
      </c>
    </row>
    <row r="15" spans="1:63">
      <c r="A15" s="30"/>
      <c r="B15" s="30"/>
      <c r="C15" s="30"/>
      <c r="D15" s="30"/>
      <c r="E15" s="65" t="s">
        <v>43</v>
      </c>
      <c r="F15" s="48" t="str">
        <f>IF(ISBLANK(D15),"",IF(E15="ja",[2]Übersicht!$C$7,"keine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44</v>
      </c>
      <c r="W15" s="101"/>
      <c r="Y15" s="32">
        <f t="shared" si="0"/>
        <v>0</v>
      </c>
      <c r="Z15" s="32">
        <f t="shared" si="1"/>
        <v>0</v>
      </c>
      <c r="AA15" s="43" t="str">
        <f t="shared" si="2"/>
        <v/>
      </c>
      <c r="AB15" s="43" t="e" vm="3">
        <f t="shared" si="3"/>
        <v>#VALUE!</v>
      </c>
      <c r="AC15" s="32">
        <f t="shared" si="4"/>
        <v>0</v>
      </c>
      <c r="AD15" s="32">
        <f t="shared" si="5"/>
        <v>0</v>
      </c>
      <c r="AE15" s="33" t="s">
        <v>143</v>
      </c>
      <c r="AF15" s="32" t="str">
        <f t="shared" si="6"/>
        <v/>
      </c>
      <c r="AG15" s="32">
        <f t="shared" si="7"/>
        <v>0</v>
      </c>
      <c r="AH15" s="32">
        <f t="shared" si="8"/>
        <v>0</v>
      </c>
      <c r="AI15" s="32"/>
      <c r="AJ15" s="32"/>
      <c r="AK15" s="32"/>
      <c r="AL15" s="32"/>
      <c r="AM15" s="32"/>
      <c r="AN15" s="32">
        <v>4</v>
      </c>
      <c r="AO15" s="32">
        <v>0</v>
      </c>
      <c r="AP15" s="32">
        <v>0</v>
      </c>
      <c r="AQ15" s="32">
        <f t="shared" si="9"/>
        <v>0</v>
      </c>
      <c r="AR15" s="32">
        <f t="shared" si="13"/>
        <v>0</v>
      </c>
      <c r="AS15" s="32">
        <f t="shared" si="10"/>
        <v>0</v>
      </c>
      <c r="AT15" s="32">
        <f t="shared" si="11"/>
        <v>0</v>
      </c>
      <c r="AU15" s="32" t="str">
        <f t="shared" si="12"/>
        <v>keine</v>
      </c>
      <c r="AV15" s="32"/>
      <c r="AW15" s="32" t="b">
        <f t="shared" si="14"/>
        <v>0</v>
      </c>
      <c r="AX15" s="38"/>
      <c r="AY15" s="38" t="b">
        <f t="shared" si="15"/>
        <v>1</v>
      </c>
      <c r="AZ15" s="38" t="b">
        <f t="shared" si="16"/>
        <v>1</v>
      </c>
      <c r="BA15" s="38"/>
      <c r="BB15" s="38"/>
      <c r="BC15" s="38"/>
      <c r="BD15" s="38"/>
      <c r="BE15" s="38"/>
      <c r="BF15" s="38"/>
      <c r="BG15" s="38"/>
      <c r="BH15" s="38"/>
      <c r="BI15" s="38"/>
      <c r="BJ15" s="38" t="str">
        <f>IFERROR(INDEX(Preisfaktoren!$B$22:$C$44,MATCH(D15,Preisfaktoren!$B$22:$B$44,0),2),"")</f>
        <v/>
      </c>
      <c r="BK15" s="38" t="b">
        <f t="shared" si="17"/>
        <v>1</v>
      </c>
    </row>
    <row r="16" spans="1:63">
      <c r="A16" s="30"/>
      <c r="B16" s="30"/>
      <c r="C16" s="30"/>
      <c r="D16" s="30"/>
      <c r="E16" s="65" t="s">
        <v>43</v>
      </c>
      <c r="F16" s="48" t="str">
        <f>IF(ISBLANK(D16),"",IF(E16="ja",[2]Übersicht!$C$7,"keine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44</v>
      </c>
      <c r="W16" s="101"/>
      <c r="Y16" s="32">
        <f t="shared" si="0"/>
        <v>0</v>
      </c>
      <c r="Z16" s="32">
        <f t="shared" si="1"/>
        <v>0</v>
      </c>
      <c r="AA16" s="43" t="str">
        <f t="shared" si="2"/>
        <v/>
      </c>
      <c r="AB16" s="43" t="e" vm="3">
        <f t="shared" si="3"/>
        <v>#VALUE!</v>
      </c>
      <c r="AC16" s="32">
        <f t="shared" si="4"/>
        <v>0</v>
      </c>
      <c r="AD16" s="32">
        <f t="shared" si="5"/>
        <v>0</v>
      </c>
      <c r="AE16" s="33" t="s">
        <v>143</v>
      </c>
      <c r="AF16" s="32" t="str">
        <f t="shared" si="6"/>
        <v/>
      </c>
      <c r="AG16" s="32">
        <f t="shared" si="7"/>
        <v>0</v>
      </c>
      <c r="AH16" s="32">
        <f t="shared" si="8"/>
        <v>0</v>
      </c>
      <c r="AI16" s="32"/>
      <c r="AJ16" s="32"/>
      <c r="AK16" s="32"/>
      <c r="AL16" s="32"/>
      <c r="AM16" s="32"/>
      <c r="AN16" s="32">
        <v>4</v>
      </c>
      <c r="AO16" s="32">
        <v>0</v>
      </c>
      <c r="AP16" s="32">
        <v>0</v>
      </c>
      <c r="AQ16" s="32">
        <f t="shared" si="9"/>
        <v>0</v>
      </c>
      <c r="AR16" s="32">
        <f t="shared" si="13"/>
        <v>0</v>
      </c>
      <c r="AS16" s="32">
        <f t="shared" si="10"/>
        <v>0</v>
      </c>
      <c r="AT16" s="32">
        <f t="shared" si="11"/>
        <v>0</v>
      </c>
      <c r="AU16" s="32" t="str">
        <f t="shared" si="12"/>
        <v>keine</v>
      </c>
      <c r="AV16" s="32"/>
      <c r="AW16" s="32" t="b">
        <f t="shared" si="14"/>
        <v>0</v>
      </c>
      <c r="AX16" s="38"/>
      <c r="AY16" s="38" t="b">
        <f t="shared" si="15"/>
        <v>1</v>
      </c>
      <c r="AZ16" s="38" t="b">
        <f t="shared" si="16"/>
        <v>1</v>
      </c>
      <c r="BA16" s="38"/>
      <c r="BB16" s="38"/>
      <c r="BC16" s="38"/>
      <c r="BD16" s="38"/>
      <c r="BE16" s="38"/>
      <c r="BF16" s="38"/>
      <c r="BG16" s="38"/>
      <c r="BH16" s="38"/>
      <c r="BI16" s="38"/>
      <c r="BJ16" s="38" t="str">
        <f>IFERROR(INDEX(Preisfaktoren!$B$22:$C$44,MATCH(D16,Preisfaktoren!$B$22:$B$44,0),2),"")</f>
        <v/>
      </c>
      <c r="BK16" s="38" t="b">
        <f t="shared" si="17"/>
        <v>1</v>
      </c>
    </row>
    <row r="17" spans="1:63">
      <c r="A17" s="30"/>
      <c r="B17" s="30"/>
      <c r="C17" s="30"/>
      <c r="D17" s="30"/>
      <c r="E17" s="65" t="s">
        <v>43</v>
      </c>
      <c r="F17" s="48" t="str">
        <f>IF(ISBLANK(D17),"",IF(E17="ja",[2]Übersicht!$C$7,"keine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44</v>
      </c>
      <c r="W17" s="101"/>
      <c r="Y17" s="32">
        <f t="shared" si="0"/>
        <v>0</v>
      </c>
      <c r="Z17" s="32">
        <f t="shared" si="1"/>
        <v>0</v>
      </c>
      <c r="AA17" s="43" t="str">
        <f t="shared" si="2"/>
        <v/>
      </c>
      <c r="AB17" s="43" t="e" vm="3">
        <f t="shared" si="3"/>
        <v>#VALUE!</v>
      </c>
      <c r="AC17" s="32">
        <f t="shared" si="4"/>
        <v>0</v>
      </c>
      <c r="AD17" s="32">
        <f t="shared" si="5"/>
        <v>0</v>
      </c>
      <c r="AE17" s="33" t="s">
        <v>143</v>
      </c>
      <c r="AF17" s="32" t="str">
        <f t="shared" si="6"/>
        <v/>
      </c>
      <c r="AG17" s="32">
        <f t="shared" si="7"/>
        <v>0</v>
      </c>
      <c r="AH17" s="32">
        <f t="shared" si="8"/>
        <v>0</v>
      </c>
      <c r="AI17" s="32"/>
      <c r="AJ17" s="32"/>
      <c r="AK17" s="32"/>
      <c r="AL17" s="32"/>
      <c r="AM17" s="32"/>
      <c r="AN17" s="32">
        <v>4</v>
      </c>
      <c r="AO17" s="32">
        <v>0</v>
      </c>
      <c r="AP17" s="32">
        <v>0</v>
      </c>
      <c r="AQ17" s="32">
        <f t="shared" si="9"/>
        <v>0</v>
      </c>
      <c r="AR17" s="32">
        <f t="shared" si="13"/>
        <v>0</v>
      </c>
      <c r="AS17" s="32">
        <f t="shared" si="10"/>
        <v>0</v>
      </c>
      <c r="AT17" s="32">
        <f t="shared" si="11"/>
        <v>0</v>
      </c>
      <c r="AU17" s="32" t="str">
        <f t="shared" si="12"/>
        <v>keine</v>
      </c>
      <c r="AV17" s="32"/>
      <c r="AW17" s="32" t="b">
        <f t="shared" si="14"/>
        <v>0</v>
      </c>
      <c r="AX17" s="38"/>
      <c r="AY17" s="38" t="b">
        <f t="shared" si="15"/>
        <v>1</v>
      </c>
      <c r="AZ17" s="38" t="b">
        <f t="shared" si="16"/>
        <v>1</v>
      </c>
      <c r="BA17" s="38"/>
      <c r="BB17" s="38"/>
      <c r="BC17" s="38"/>
      <c r="BD17" s="38"/>
      <c r="BE17" s="38"/>
      <c r="BF17" s="38"/>
      <c r="BG17" s="38"/>
      <c r="BH17" s="38"/>
      <c r="BI17" s="38"/>
      <c r="BJ17" s="38" t="str">
        <f>IFERROR(INDEX(Preisfaktoren!$B$22:$C$44,MATCH(D17,Preisfaktoren!$B$22:$B$44,0),2),"")</f>
        <v/>
      </c>
      <c r="BK17" s="38" t="b">
        <f t="shared" si="17"/>
        <v>1</v>
      </c>
    </row>
    <row r="18" spans="1:63">
      <c r="A18" s="30"/>
      <c r="B18" s="30"/>
      <c r="C18" s="30"/>
      <c r="D18" s="30"/>
      <c r="E18" s="65" t="s">
        <v>43</v>
      </c>
      <c r="F18" s="48" t="str">
        <f>IF(ISBLANK(D18),"",IF(E18="ja",[2]Übersicht!$C$7,"keine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44</v>
      </c>
      <c r="W18" s="101"/>
      <c r="Y18" s="32">
        <f t="shared" si="0"/>
        <v>0</v>
      </c>
      <c r="Z18" s="32">
        <f t="shared" si="1"/>
        <v>0</v>
      </c>
      <c r="AA18" s="43" t="str">
        <f t="shared" si="2"/>
        <v/>
      </c>
      <c r="AB18" s="43" t="e" vm="3">
        <f t="shared" si="3"/>
        <v>#VALUE!</v>
      </c>
      <c r="AC18" s="32">
        <f t="shared" si="4"/>
        <v>0</v>
      </c>
      <c r="AD18" s="32">
        <f t="shared" si="5"/>
        <v>0</v>
      </c>
      <c r="AE18" s="33" t="s">
        <v>143</v>
      </c>
      <c r="AF18" s="32" t="str">
        <f t="shared" si="6"/>
        <v/>
      </c>
      <c r="AG18" s="32">
        <f t="shared" si="7"/>
        <v>0</v>
      </c>
      <c r="AH18" s="32">
        <f t="shared" si="8"/>
        <v>0</v>
      </c>
      <c r="AI18" s="32"/>
      <c r="AJ18" s="32"/>
      <c r="AK18" s="32"/>
      <c r="AL18" s="32"/>
      <c r="AM18" s="32"/>
      <c r="AN18" s="32">
        <v>4</v>
      </c>
      <c r="AO18" s="32">
        <v>0</v>
      </c>
      <c r="AP18" s="32">
        <v>0</v>
      </c>
      <c r="AQ18" s="32">
        <f t="shared" si="9"/>
        <v>0</v>
      </c>
      <c r="AR18" s="32">
        <f t="shared" si="13"/>
        <v>0</v>
      </c>
      <c r="AS18" s="32">
        <f t="shared" si="10"/>
        <v>0</v>
      </c>
      <c r="AT18" s="32">
        <f t="shared" si="11"/>
        <v>0</v>
      </c>
      <c r="AU18" s="32" t="str">
        <f t="shared" si="12"/>
        <v>keine</v>
      </c>
      <c r="AV18" s="32"/>
      <c r="AW18" s="32" t="b">
        <f t="shared" si="14"/>
        <v>0</v>
      </c>
      <c r="AX18" s="38"/>
      <c r="AY18" s="38" t="b">
        <f t="shared" si="15"/>
        <v>1</v>
      </c>
      <c r="AZ18" s="38" t="b">
        <f t="shared" si="16"/>
        <v>1</v>
      </c>
      <c r="BA18" s="38"/>
      <c r="BB18" s="38"/>
      <c r="BC18" s="38"/>
      <c r="BD18" s="38"/>
      <c r="BE18" s="38"/>
      <c r="BF18" s="38"/>
      <c r="BG18" s="38"/>
      <c r="BH18" s="38"/>
      <c r="BI18" s="38"/>
      <c r="BJ18" s="38" t="str">
        <f>IFERROR(INDEX(Preisfaktoren!$B$22:$C$44,MATCH(D18,Preisfaktoren!$B$22:$B$44,0),2),"")</f>
        <v/>
      </c>
      <c r="BK18" s="38" t="b">
        <f t="shared" si="17"/>
        <v>1</v>
      </c>
    </row>
    <row r="19" spans="1:63">
      <c r="A19" s="30"/>
      <c r="B19" s="30"/>
      <c r="C19" s="30"/>
      <c r="D19" s="30"/>
      <c r="E19" s="65" t="s">
        <v>43</v>
      </c>
      <c r="F19" s="48" t="str">
        <f>IF(ISBLANK(D19),"",IF(E19="ja",[2]Übersicht!$C$7,"keine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44</v>
      </c>
      <c r="W19" s="101"/>
      <c r="Y19" s="32">
        <f t="shared" si="0"/>
        <v>0</v>
      </c>
      <c r="Z19" s="32">
        <f t="shared" si="1"/>
        <v>0</v>
      </c>
      <c r="AA19" s="43" t="str">
        <f t="shared" si="2"/>
        <v/>
      </c>
      <c r="AB19" s="43" t="e" vm="3">
        <f t="shared" si="3"/>
        <v>#VALUE!</v>
      </c>
      <c r="AC19" s="32">
        <f t="shared" si="4"/>
        <v>0</v>
      </c>
      <c r="AD19" s="32">
        <f t="shared" si="5"/>
        <v>0</v>
      </c>
      <c r="AE19" s="33" t="s">
        <v>143</v>
      </c>
      <c r="AF19" s="32" t="str">
        <f t="shared" si="6"/>
        <v/>
      </c>
      <c r="AG19" s="32">
        <f t="shared" si="7"/>
        <v>0</v>
      </c>
      <c r="AH19" s="32">
        <f t="shared" si="8"/>
        <v>0</v>
      </c>
      <c r="AI19" s="32"/>
      <c r="AJ19" s="32"/>
      <c r="AK19" s="32"/>
      <c r="AL19" s="32"/>
      <c r="AM19" s="32"/>
      <c r="AN19" s="32">
        <v>4</v>
      </c>
      <c r="AO19" s="32">
        <v>0</v>
      </c>
      <c r="AP19" s="32">
        <v>0</v>
      </c>
      <c r="AQ19" s="32">
        <f t="shared" si="9"/>
        <v>0</v>
      </c>
      <c r="AR19" s="32">
        <f t="shared" si="13"/>
        <v>0</v>
      </c>
      <c r="AS19" s="32">
        <f t="shared" si="10"/>
        <v>0</v>
      </c>
      <c r="AT19" s="32">
        <f t="shared" si="11"/>
        <v>0</v>
      </c>
      <c r="AU19" s="32" t="str">
        <f t="shared" si="12"/>
        <v>keine</v>
      </c>
      <c r="AV19" s="32"/>
      <c r="AW19" s="32" t="b">
        <f t="shared" si="14"/>
        <v>0</v>
      </c>
      <c r="AX19" s="38"/>
      <c r="AY19" s="38" t="b">
        <f t="shared" si="15"/>
        <v>1</v>
      </c>
      <c r="AZ19" s="38" t="b">
        <f t="shared" si="16"/>
        <v>1</v>
      </c>
      <c r="BA19" s="38"/>
      <c r="BB19" s="38"/>
      <c r="BC19" s="38"/>
      <c r="BD19" s="38"/>
      <c r="BE19" s="38"/>
      <c r="BF19" s="38"/>
      <c r="BG19" s="38"/>
      <c r="BH19" s="38"/>
      <c r="BI19" s="38"/>
      <c r="BJ19" s="38" t="str">
        <f>IFERROR(INDEX(Preisfaktoren!$B$22:$C$44,MATCH(D19,Preisfaktoren!$B$22:$B$44,0),2),"")</f>
        <v/>
      </c>
      <c r="BK19" s="38" t="b">
        <f t="shared" si="17"/>
        <v>1</v>
      </c>
    </row>
    <row r="20" spans="1:63">
      <c r="A20" s="30"/>
      <c r="B20" s="30"/>
      <c r="C20" s="30"/>
      <c r="D20" s="30"/>
      <c r="E20" s="65" t="s">
        <v>43</v>
      </c>
      <c r="F20" s="48" t="str">
        <f>IF(ISBLANK(D20),"",IF(E20="ja",[2]Übersicht!$C$7,"keine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44</v>
      </c>
      <c r="W20" s="101"/>
      <c r="Y20" s="32">
        <f t="shared" si="0"/>
        <v>0</v>
      </c>
      <c r="Z20" s="32">
        <f t="shared" si="1"/>
        <v>0</v>
      </c>
      <c r="AA20" s="43" t="str">
        <f t="shared" si="2"/>
        <v/>
      </c>
      <c r="AB20" s="43" t="e" vm="3">
        <f t="shared" si="3"/>
        <v>#VALUE!</v>
      </c>
      <c r="AC20" s="32">
        <f t="shared" si="4"/>
        <v>0</v>
      </c>
      <c r="AD20" s="32">
        <f t="shared" si="5"/>
        <v>0</v>
      </c>
      <c r="AE20" s="33" t="s">
        <v>143</v>
      </c>
      <c r="AF20" s="32" t="str">
        <f t="shared" si="6"/>
        <v/>
      </c>
      <c r="AG20" s="32">
        <f t="shared" si="7"/>
        <v>0</v>
      </c>
      <c r="AH20" s="32">
        <f t="shared" si="8"/>
        <v>0</v>
      </c>
      <c r="AI20" s="32"/>
      <c r="AJ20" s="32"/>
      <c r="AK20" s="32"/>
      <c r="AL20" s="32"/>
      <c r="AM20" s="32"/>
      <c r="AN20" s="32">
        <v>4</v>
      </c>
      <c r="AO20" s="32">
        <v>0</v>
      </c>
      <c r="AP20" s="32">
        <v>0</v>
      </c>
      <c r="AQ20" s="32">
        <f t="shared" si="9"/>
        <v>0</v>
      </c>
      <c r="AR20" s="32">
        <f t="shared" si="13"/>
        <v>0</v>
      </c>
      <c r="AS20" s="32">
        <f t="shared" si="10"/>
        <v>0</v>
      </c>
      <c r="AT20" s="32">
        <f t="shared" si="11"/>
        <v>0</v>
      </c>
      <c r="AU20" s="32" t="str">
        <f t="shared" si="12"/>
        <v>keine</v>
      </c>
      <c r="AV20" s="32"/>
      <c r="AW20" s="32" t="b">
        <f t="shared" si="14"/>
        <v>0</v>
      </c>
      <c r="AX20" s="38"/>
      <c r="AY20" s="38" t="b">
        <f t="shared" si="15"/>
        <v>1</v>
      </c>
      <c r="AZ20" s="38" t="b">
        <f t="shared" si="16"/>
        <v>1</v>
      </c>
      <c r="BA20" s="38"/>
      <c r="BB20" s="38"/>
      <c r="BC20" s="38"/>
      <c r="BD20" s="38"/>
      <c r="BE20" s="38"/>
      <c r="BF20" s="38"/>
      <c r="BG20" s="38"/>
      <c r="BH20" s="38"/>
      <c r="BI20" s="38"/>
      <c r="BJ20" s="38" t="str">
        <f>IFERROR(INDEX(Preisfaktoren!$B$22:$C$44,MATCH(D20,Preisfaktoren!$B$22:$B$44,0),2),"")</f>
        <v/>
      </c>
      <c r="BK20" s="38" t="b">
        <f t="shared" si="17"/>
        <v>1</v>
      </c>
    </row>
    <row r="21" spans="1:63">
      <c r="A21" s="30"/>
      <c r="B21" s="30"/>
      <c r="C21" s="30"/>
      <c r="D21" s="30"/>
      <c r="E21" s="65" t="s">
        <v>43</v>
      </c>
      <c r="F21" s="48" t="str">
        <f>IF(ISBLANK(D21),"",IF(E21="ja",[2]Übersicht!$C$7,"keine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44</v>
      </c>
      <c r="W21" s="101"/>
      <c r="Y21" s="32">
        <f t="shared" si="0"/>
        <v>0</v>
      </c>
      <c r="Z21" s="32">
        <f t="shared" si="1"/>
        <v>0</v>
      </c>
      <c r="AA21" s="43" t="str">
        <f t="shared" si="2"/>
        <v/>
      </c>
      <c r="AB21" s="43" t="e" vm="3">
        <f t="shared" si="3"/>
        <v>#VALUE!</v>
      </c>
      <c r="AC21" s="32">
        <f t="shared" si="4"/>
        <v>0</v>
      </c>
      <c r="AD21" s="32">
        <f t="shared" si="5"/>
        <v>0</v>
      </c>
      <c r="AE21" s="33" t="s">
        <v>143</v>
      </c>
      <c r="AF21" s="32" t="str">
        <f t="shared" si="6"/>
        <v/>
      </c>
      <c r="AG21" s="32">
        <f t="shared" si="7"/>
        <v>0</v>
      </c>
      <c r="AH21" s="32">
        <f t="shared" si="8"/>
        <v>0</v>
      </c>
      <c r="AI21" s="32"/>
      <c r="AJ21" s="32"/>
      <c r="AK21" s="32"/>
      <c r="AL21" s="32"/>
      <c r="AM21" s="32"/>
      <c r="AN21" s="32">
        <v>4</v>
      </c>
      <c r="AO21" s="32">
        <v>0</v>
      </c>
      <c r="AP21" s="32">
        <v>0</v>
      </c>
      <c r="AQ21" s="32">
        <f t="shared" si="9"/>
        <v>0</v>
      </c>
      <c r="AR21" s="32">
        <f t="shared" si="13"/>
        <v>0</v>
      </c>
      <c r="AS21" s="32">
        <f t="shared" si="10"/>
        <v>0</v>
      </c>
      <c r="AT21" s="32">
        <f t="shared" si="11"/>
        <v>0</v>
      </c>
      <c r="AU21" s="32" t="str">
        <f t="shared" si="12"/>
        <v>keine</v>
      </c>
      <c r="AV21" s="32"/>
      <c r="AW21" s="32" t="b">
        <f t="shared" si="14"/>
        <v>0</v>
      </c>
      <c r="AX21" s="38"/>
      <c r="AY21" s="38" t="b">
        <f t="shared" si="15"/>
        <v>1</v>
      </c>
      <c r="AZ21" s="38" t="b">
        <f t="shared" si="16"/>
        <v>1</v>
      </c>
      <c r="BA21" s="38"/>
      <c r="BB21" s="38"/>
      <c r="BC21" s="38"/>
      <c r="BD21" s="38"/>
      <c r="BE21" s="38"/>
      <c r="BF21" s="38"/>
      <c r="BG21" s="38"/>
      <c r="BH21" s="38"/>
      <c r="BI21" s="38"/>
      <c r="BJ21" s="38" t="str">
        <f>IFERROR(INDEX(Preisfaktoren!$B$22:$C$44,MATCH(D21,Preisfaktoren!$B$22:$B$44,0),2),"")</f>
        <v/>
      </c>
      <c r="BK21" s="38" t="b">
        <f t="shared" si="17"/>
        <v>1</v>
      </c>
    </row>
    <row r="22" spans="1:63">
      <c r="A22" s="30"/>
      <c r="B22" s="30"/>
      <c r="C22" s="30"/>
      <c r="D22" s="30"/>
      <c r="E22" s="65" t="s">
        <v>43</v>
      </c>
      <c r="F22" s="48" t="str">
        <f>IF(ISBLANK(D22),"",IF(E22="ja",[2]Übersicht!$C$7,"keine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44</v>
      </c>
      <c r="W22" s="101"/>
      <c r="Y22" s="32">
        <f t="shared" si="0"/>
        <v>0</v>
      </c>
      <c r="Z22" s="32">
        <f t="shared" si="1"/>
        <v>0</v>
      </c>
      <c r="AA22" s="43" t="str">
        <f t="shared" si="2"/>
        <v/>
      </c>
      <c r="AB22" s="43" t="e" vm="3">
        <f t="shared" si="3"/>
        <v>#VALUE!</v>
      </c>
      <c r="AC22" s="32">
        <f t="shared" si="4"/>
        <v>0</v>
      </c>
      <c r="AD22" s="32">
        <f t="shared" si="5"/>
        <v>0</v>
      </c>
      <c r="AE22" s="33" t="s">
        <v>143</v>
      </c>
      <c r="AF22" s="32" t="str">
        <f t="shared" si="6"/>
        <v/>
      </c>
      <c r="AG22" s="32">
        <f t="shared" si="7"/>
        <v>0</v>
      </c>
      <c r="AH22" s="32">
        <f t="shared" si="8"/>
        <v>0</v>
      </c>
      <c r="AI22" s="32"/>
      <c r="AJ22" s="32"/>
      <c r="AK22" s="32"/>
      <c r="AL22" s="32"/>
      <c r="AM22" s="32"/>
      <c r="AN22" s="32">
        <v>4</v>
      </c>
      <c r="AO22" s="32">
        <v>0</v>
      </c>
      <c r="AP22" s="32">
        <v>0</v>
      </c>
      <c r="AQ22" s="32">
        <f t="shared" si="9"/>
        <v>0</v>
      </c>
      <c r="AR22" s="32">
        <f t="shared" si="13"/>
        <v>0</v>
      </c>
      <c r="AS22" s="32">
        <f t="shared" si="10"/>
        <v>0</v>
      </c>
      <c r="AT22" s="32">
        <f t="shared" si="11"/>
        <v>0</v>
      </c>
      <c r="AU22" s="32" t="str">
        <f t="shared" si="12"/>
        <v>keine</v>
      </c>
      <c r="AV22" s="32"/>
      <c r="AW22" s="32" t="b">
        <f t="shared" si="14"/>
        <v>0</v>
      </c>
      <c r="AX22" s="38"/>
      <c r="AY22" s="38" t="b">
        <f t="shared" si="15"/>
        <v>1</v>
      </c>
      <c r="AZ22" s="38" t="b">
        <f t="shared" si="16"/>
        <v>1</v>
      </c>
      <c r="BA22" s="38"/>
      <c r="BB22" s="38"/>
      <c r="BC22" s="38"/>
      <c r="BD22" s="38"/>
      <c r="BE22" s="38"/>
      <c r="BF22" s="38"/>
      <c r="BG22" s="38"/>
      <c r="BH22" s="38"/>
      <c r="BI22" s="38"/>
      <c r="BJ22" s="38" t="str">
        <f>IFERROR(INDEX(Preisfaktoren!$B$22:$C$44,MATCH(D22,Preisfaktoren!$B$22:$B$44,0),2),"")</f>
        <v/>
      </c>
      <c r="BK22" s="38" t="b">
        <f t="shared" si="17"/>
        <v>1</v>
      </c>
    </row>
    <row r="23" spans="1:63">
      <c r="A23" s="30"/>
      <c r="B23" s="30"/>
      <c r="C23" s="30"/>
      <c r="D23" s="30"/>
      <c r="E23" s="65" t="s">
        <v>43</v>
      </c>
      <c r="F23" s="48" t="str">
        <f>IF(ISBLANK(D23),"",IF(E23="ja",[2]Übersicht!$C$7,"keine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44</v>
      </c>
      <c r="W23" s="101"/>
      <c r="Y23" s="32">
        <f t="shared" si="0"/>
        <v>0</v>
      </c>
      <c r="Z23" s="32">
        <f t="shared" si="1"/>
        <v>0</v>
      </c>
      <c r="AA23" s="43" t="str">
        <f t="shared" si="2"/>
        <v/>
      </c>
      <c r="AB23" s="43" t="e" vm="3">
        <f t="shared" si="3"/>
        <v>#VALUE!</v>
      </c>
      <c r="AC23" s="32">
        <f t="shared" si="4"/>
        <v>0</v>
      </c>
      <c r="AD23" s="32">
        <f t="shared" si="5"/>
        <v>0</v>
      </c>
      <c r="AE23" s="33" t="s">
        <v>143</v>
      </c>
      <c r="AF23" s="32" t="str">
        <f t="shared" si="6"/>
        <v/>
      </c>
      <c r="AG23" s="32">
        <f t="shared" si="7"/>
        <v>0</v>
      </c>
      <c r="AH23" s="32">
        <f t="shared" si="8"/>
        <v>0</v>
      </c>
      <c r="AI23" s="32"/>
      <c r="AJ23" s="32"/>
      <c r="AK23" s="32"/>
      <c r="AL23" s="32"/>
      <c r="AM23" s="32"/>
      <c r="AN23" s="32">
        <v>4</v>
      </c>
      <c r="AO23" s="32">
        <v>0</v>
      </c>
      <c r="AP23" s="32">
        <v>0</v>
      </c>
      <c r="AQ23" s="32">
        <f t="shared" si="9"/>
        <v>0</v>
      </c>
      <c r="AR23" s="32">
        <f t="shared" si="13"/>
        <v>0</v>
      </c>
      <c r="AS23" s="32">
        <f t="shared" si="10"/>
        <v>0</v>
      </c>
      <c r="AT23" s="32">
        <f t="shared" si="11"/>
        <v>0</v>
      </c>
      <c r="AU23" s="32" t="str">
        <f t="shared" si="12"/>
        <v>keine</v>
      </c>
      <c r="AV23" s="32"/>
      <c r="AW23" s="32" t="b">
        <f t="shared" si="14"/>
        <v>0</v>
      </c>
      <c r="AX23" s="38"/>
      <c r="AY23" s="38" t="b">
        <f t="shared" si="15"/>
        <v>1</v>
      </c>
      <c r="AZ23" s="38" t="b">
        <f t="shared" si="16"/>
        <v>1</v>
      </c>
      <c r="BA23" s="38"/>
      <c r="BB23" s="38"/>
      <c r="BC23" s="38"/>
      <c r="BD23" s="38"/>
      <c r="BE23" s="38"/>
      <c r="BF23" s="38"/>
      <c r="BG23" s="38"/>
      <c r="BH23" s="38"/>
      <c r="BI23" s="38"/>
      <c r="BJ23" s="38" t="str">
        <f>IFERROR(INDEX(Preisfaktoren!$B$22:$C$44,MATCH(D23,Preisfaktoren!$B$22:$B$44,0),2),"")</f>
        <v/>
      </c>
      <c r="BK23" s="38" t="b">
        <f t="shared" si="17"/>
        <v>1</v>
      </c>
    </row>
    <row r="24" spans="1:63">
      <c r="A24" s="30"/>
      <c r="B24" s="30"/>
      <c r="C24" s="30"/>
      <c r="D24" s="30"/>
      <c r="E24" s="65" t="s">
        <v>43</v>
      </c>
      <c r="F24" s="48" t="str">
        <f>IF(ISBLANK(D24),"",IF(E24="ja",[2]Übersicht!$C$7,"keine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44</v>
      </c>
      <c r="W24" s="101"/>
      <c r="Y24" s="32">
        <f t="shared" si="0"/>
        <v>0</v>
      </c>
      <c r="Z24" s="32">
        <f t="shared" si="1"/>
        <v>0</v>
      </c>
      <c r="AA24" s="43" t="str">
        <f t="shared" si="2"/>
        <v/>
      </c>
      <c r="AB24" s="43" t="e" vm="3">
        <f t="shared" si="3"/>
        <v>#VALUE!</v>
      </c>
      <c r="AC24" s="32">
        <f t="shared" si="4"/>
        <v>0</v>
      </c>
      <c r="AD24" s="32">
        <f t="shared" si="5"/>
        <v>0</v>
      </c>
      <c r="AE24" s="33" t="s">
        <v>143</v>
      </c>
      <c r="AF24" s="32" t="str">
        <f t="shared" si="6"/>
        <v/>
      </c>
      <c r="AG24" s="32">
        <f t="shared" si="7"/>
        <v>0</v>
      </c>
      <c r="AH24" s="32">
        <f t="shared" si="8"/>
        <v>0</v>
      </c>
      <c r="AI24" s="32"/>
      <c r="AJ24" s="32"/>
      <c r="AK24" s="32"/>
      <c r="AL24" s="32"/>
      <c r="AM24" s="32"/>
      <c r="AN24" s="32">
        <v>4</v>
      </c>
      <c r="AO24" s="32">
        <v>0</v>
      </c>
      <c r="AP24" s="32">
        <v>0</v>
      </c>
      <c r="AQ24" s="32">
        <f t="shared" si="9"/>
        <v>0</v>
      </c>
      <c r="AR24" s="32">
        <f t="shared" si="13"/>
        <v>0</v>
      </c>
      <c r="AS24" s="32">
        <f t="shared" si="10"/>
        <v>0</v>
      </c>
      <c r="AT24" s="32">
        <f t="shared" si="11"/>
        <v>0</v>
      </c>
      <c r="AU24" s="32" t="str">
        <f t="shared" si="12"/>
        <v>keine</v>
      </c>
      <c r="AV24" s="32"/>
      <c r="AW24" s="32" t="b">
        <f t="shared" si="14"/>
        <v>0</v>
      </c>
      <c r="AX24" s="38"/>
      <c r="AY24" s="38" t="b">
        <f t="shared" si="15"/>
        <v>1</v>
      </c>
      <c r="AZ24" s="38" t="b">
        <f t="shared" si="16"/>
        <v>1</v>
      </c>
      <c r="BA24" s="38"/>
      <c r="BB24" s="38"/>
      <c r="BC24" s="38"/>
      <c r="BD24" s="38"/>
      <c r="BE24" s="38"/>
      <c r="BF24" s="38"/>
      <c r="BG24" s="38"/>
      <c r="BH24" s="38"/>
      <c r="BI24" s="38"/>
      <c r="BJ24" s="38" t="str">
        <f>IFERROR(INDEX(Preisfaktoren!$B$22:$C$44,MATCH(D24,Preisfaktoren!$B$22:$B$44,0),2),"")</f>
        <v/>
      </c>
      <c r="BK24" s="38" t="b">
        <f t="shared" si="17"/>
        <v>1</v>
      </c>
    </row>
    <row r="25" spans="1:63">
      <c r="A25" s="30"/>
      <c r="B25" s="30"/>
      <c r="C25" s="30"/>
      <c r="D25" s="30"/>
      <c r="E25" s="65" t="s">
        <v>43</v>
      </c>
      <c r="F25" s="48" t="str">
        <f>IF(ISBLANK(D25),"",IF(E25="ja",[2]Übersicht!$C$7,"keine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44</v>
      </c>
      <c r="W25" s="101"/>
      <c r="Y25" s="32">
        <f t="shared" si="0"/>
        <v>0</v>
      </c>
      <c r="Z25" s="32">
        <f t="shared" si="1"/>
        <v>0</v>
      </c>
      <c r="AA25" s="43" t="str">
        <f t="shared" si="2"/>
        <v/>
      </c>
      <c r="AB25" s="43" t="e" vm="3">
        <f t="shared" si="3"/>
        <v>#VALUE!</v>
      </c>
      <c r="AC25" s="32">
        <f t="shared" si="4"/>
        <v>0</v>
      </c>
      <c r="AD25" s="32">
        <f t="shared" si="5"/>
        <v>0</v>
      </c>
      <c r="AE25" s="33" t="s">
        <v>143</v>
      </c>
      <c r="AF25" s="32" t="str">
        <f t="shared" si="6"/>
        <v/>
      </c>
      <c r="AG25" s="32">
        <f t="shared" si="7"/>
        <v>0</v>
      </c>
      <c r="AH25" s="32">
        <f t="shared" si="8"/>
        <v>0</v>
      </c>
      <c r="AI25" s="32"/>
      <c r="AJ25" s="32"/>
      <c r="AK25" s="32"/>
      <c r="AL25" s="32"/>
      <c r="AM25" s="32"/>
      <c r="AN25" s="32">
        <v>4</v>
      </c>
      <c r="AO25" s="32">
        <v>0</v>
      </c>
      <c r="AP25" s="32">
        <v>0</v>
      </c>
      <c r="AQ25" s="32">
        <f t="shared" si="9"/>
        <v>0</v>
      </c>
      <c r="AR25" s="32">
        <f t="shared" si="13"/>
        <v>0</v>
      </c>
      <c r="AS25" s="32">
        <f t="shared" si="10"/>
        <v>0</v>
      </c>
      <c r="AT25" s="32">
        <f t="shared" si="11"/>
        <v>0</v>
      </c>
      <c r="AU25" s="32" t="str">
        <f t="shared" si="12"/>
        <v>keine</v>
      </c>
      <c r="AV25" s="32"/>
      <c r="AW25" s="32" t="b">
        <f t="shared" si="14"/>
        <v>0</v>
      </c>
      <c r="AX25" s="38"/>
      <c r="AY25" s="38" t="b">
        <f t="shared" si="15"/>
        <v>1</v>
      </c>
      <c r="AZ25" s="38" t="b">
        <f t="shared" si="16"/>
        <v>1</v>
      </c>
      <c r="BA25" s="38"/>
      <c r="BB25" s="38"/>
      <c r="BC25" s="38"/>
      <c r="BD25" s="38"/>
      <c r="BE25" s="38"/>
      <c r="BF25" s="38"/>
      <c r="BG25" s="38"/>
      <c r="BH25" s="38"/>
      <c r="BI25" s="38"/>
      <c r="BJ25" s="38" t="str">
        <f>IFERROR(INDEX(Preisfaktoren!$B$22:$C$44,MATCH(D25,Preisfaktoren!$B$22:$B$44,0),2),"")</f>
        <v/>
      </c>
      <c r="BK25" s="38" t="b">
        <f t="shared" si="17"/>
        <v>1</v>
      </c>
    </row>
  </sheetData>
  <sheetProtection sheet="1" objects="1" scenarios="1"/>
  <mergeCells count="3">
    <mergeCell ref="A3:D3"/>
    <mergeCell ref="C2:D2"/>
    <mergeCell ref="R4:T4"/>
  </mergeCells>
  <conditionalFormatting sqref="V6:V25">
    <cfRule type="expression" dxfId="39" priority="2">
      <formula>NOT($BK6)</formula>
    </cfRule>
  </conditionalFormatting>
  <conditionalFormatting sqref="AE6:AE25">
    <cfRule type="expression" dxfId="38" priority="3">
      <formula>AD6&lt;&gt;#REF!</formula>
    </cfRule>
  </conditionalFormatting>
  <dataValidations count="9">
    <dataValidation allowBlank="1" sqref="F6:F25" xr:uid="{7B79F538-C772-468F-972F-DFA32B5DC4E2}"/>
    <dataValidation type="list" allowBlank="1" showInputMessage="1" showErrorMessage="1" sqref="AE6:AE25" xr:uid="{35D4772B-7233-4F08-84E8-903135129380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DF02E828-D460-4CEC-B58E-C4140EAB0159}">
      <formula1>"Ja,Nein"</formula1>
    </dataValidation>
    <dataValidation allowBlank="1" showErrorMessage="1" errorTitle="Materialstärke zu klein" error="Für Bolzen muss das Material mindestens 2mm stark sein, sonst sieht man Abdrücke auf der Gegenseite." sqref="BK6:BK25" xr:uid="{D31F4AF9-5810-405A-A3BC-439E4F167D48}"/>
    <dataValidation type="custom" allowBlank="1" showInputMessage="1" showErrorMessage="1" errorTitle="Höhe H zu grosse" error="Die Höhe H darf maximal 1200mm betragen." sqref="G6:G25" xr:uid="{2684EA33-0AC7-4C22-AC1E-E79B293698F3}">
      <formula1>AY6</formula1>
    </dataValidation>
    <dataValidation type="custom" allowBlank="1" showInputMessage="1" showErrorMessage="1" errorTitle="Breite B zu breit" error="Die Breite B darf maximal 400mm sein." sqref="H6:H25" xr:uid="{9CD8A3F9-5026-44DA-8557-743923460BEC}">
      <formula1>AZ6</formula1>
    </dataValidation>
    <dataValidation type="list" allowBlank="1" showInputMessage="1" showErrorMessage="1" sqref="D6:D25" xr:uid="{8E1FDAC1-8D60-421E-9023-FC252A0C04DF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3C3D91EB-61BC-4CBD-BA74-314E78DC042B}"/>
    <dataValidation type="list" allowBlank="1" sqref="E6:E25" xr:uid="{D3848D1D-6119-4722-ABA1-36B8C4D9DBB6}">
      <formula1>"ja,nein"</formula1>
    </dataValidation>
  </dataValidations>
  <hyperlinks>
    <hyperlink ref="F1" location="'Sélection du type'!A1" display="zurück zu Typenauswahl" xr:uid="{1A40362F-CAFC-4740-9EA6-69AA77C284EC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0F5D8-B04F-45CB-A8EC-471BBBEF37B1}">
  <dimension ref="A1:BN25"/>
  <sheetViews>
    <sheetView zoomScaleNormal="100" workbookViewId="0">
      <selection activeCell="H6" sqref="H6"/>
    </sheetView>
  </sheetViews>
  <sheetFormatPr baseColWidth="10" defaultColWidth="11.3828125" defaultRowHeight="12.45" outlineLevelCol="1"/>
  <cols>
    <col min="1" max="2" width="11.3828125" customWidth="1"/>
    <col min="3" max="3" width="37.69140625" customWidth="1"/>
    <col min="4" max="4" width="38" customWidth="1"/>
    <col min="5" max="5" width="20.15234375" bestFit="1" customWidth="1"/>
    <col min="6" max="6" width="38" customWidth="1"/>
    <col min="10" max="12" width="11.3828125" hidden="1" customWidth="1"/>
    <col min="13" max="13" width="23.3046875" hidden="1" customWidth="1"/>
    <col min="14" max="15" width="25.69140625" hidden="1" customWidth="1"/>
    <col min="16" max="16" width="11.3828125" hidden="1" customWidth="1"/>
    <col min="17" max="17" width="28.3828125" hidden="1" customWidth="1"/>
    <col min="18" max="18" width="11.3828125" customWidth="1"/>
    <col min="19" max="19" width="14.69140625" bestFit="1" customWidth="1"/>
    <col min="20" max="20" width="11.3828125" customWidth="1"/>
    <col min="21" max="21" width="11.3828125" hidden="1" customWidth="1"/>
    <col min="22" max="22" width="11.3828125" customWidth="1"/>
    <col min="23" max="23" width="31.3828125" customWidth="1"/>
    <col min="24" max="24" width="11.3828125" customWidth="1"/>
    <col min="25" max="62" width="11.3828125" hidden="1" customWidth="1" outlineLevel="1"/>
    <col min="63" max="63" width="14.3046875" hidden="1" customWidth="1" outlineLevel="1"/>
    <col min="64" max="64" width="11.84375" hidden="1" customWidth="1" outlineLevel="1"/>
    <col min="65" max="65" width="11.3828125" hidden="1" customWidth="1" outlineLevel="1"/>
    <col min="66" max="66" width="11.3828125" collapsed="1"/>
  </cols>
  <sheetData>
    <row r="1" spans="1:65" ht="15.45">
      <c r="A1" s="31" t="s">
        <v>53</v>
      </c>
      <c r="B1" s="31"/>
      <c r="C1" s="31"/>
      <c r="D1" s="31"/>
      <c r="F1" s="47" t="s">
        <v>29</v>
      </c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65" ht="42.75" customHeight="1">
      <c r="A2" s="34" t="s">
        <v>30</v>
      </c>
      <c r="C2" s="153" t="s">
        <v>54</v>
      </c>
      <c r="D2" s="153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102"/>
      <c r="Z2" s="34"/>
      <c r="AA2" s="34"/>
      <c r="AB2" s="34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X2" s="95"/>
    </row>
    <row r="3" spans="1:65" ht="201" customHeight="1">
      <c r="A3" s="156" t="e" vm="24">
        <f>INDEX(Bilder,MATCH(A1,Blechbezeichnung,0),3)</f>
        <v>#VALUE!</v>
      </c>
      <c r="B3" s="156"/>
      <c r="C3" s="156"/>
      <c r="D3" s="156"/>
      <c r="F3" s="49" t="e" vm="4">
        <f>INDEX(Bilder,MATCH(A1,Blechbezeichnung,0),2)</f>
        <v>#VALUE!</v>
      </c>
    </row>
    <row r="4" spans="1:65" ht="20.25" customHeight="1">
      <c r="A4" s="98"/>
      <c r="B4" s="98"/>
      <c r="C4" s="98"/>
      <c r="D4" s="98"/>
      <c r="E4" s="49"/>
      <c r="F4" s="49"/>
      <c r="R4" s="159" t="s">
        <v>32</v>
      </c>
      <c r="S4" s="159"/>
      <c r="T4" s="159"/>
    </row>
    <row r="5" spans="1:65" s="29" customFormat="1" ht="73.5" customHeight="1">
      <c r="A5" s="37" t="s">
        <v>13</v>
      </c>
      <c r="B5" s="38" t="s">
        <v>14</v>
      </c>
      <c r="C5" s="38" t="s">
        <v>33</v>
      </c>
      <c r="D5" s="38" t="s">
        <v>18</v>
      </c>
      <c r="E5" s="38" t="s">
        <v>34</v>
      </c>
      <c r="F5" s="38" t="s">
        <v>35</v>
      </c>
      <c r="G5" s="38" t="s">
        <v>36</v>
      </c>
      <c r="H5" s="38" t="s">
        <v>55</v>
      </c>
      <c r="I5" s="38" t="s">
        <v>56</v>
      </c>
      <c r="J5" s="38" t="s">
        <v>156</v>
      </c>
      <c r="K5" s="38" t="s">
        <v>97</v>
      </c>
      <c r="L5" s="38" t="s">
        <v>98</v>
      </c>
      <c r="M5" s="38" t="s">
        <v>115</v>
      </c>
      <c r="N5" s="38" t="s">
        <v>99</v>
      </c>
      <c r="O5" s="38" t="s">
        <v>100</v>
      </c>
      <c r="P5" s="38" t="s">
        <v>101</v>
      </c>
      <c r="Q5" s="38" t="s">
        <v>102</v>
      </c>
      <c r="R5" s="37" t="s">
        <v>50</v>
      </c>
      <c r="S5" s="37" t="s">
        <v>51</v>
      </c>
      <c r="T5" s="37" t="s">
        <v>52</v>
      </c>
      <c r="U5" s="37" t="s">
        <v>103</v>
      </c>
      <c r="V5" s="37" t="s">
        <v>57</v>
      </c>
      <c r="W5" s="37" t="s">
        <v>42</v>
      </c>
      <c r="Y5" s="37" t="s">
        <v>105</v>
      </c>
      <c r="Z5" s="37" t="s">
        <v>106</v>
      </c>
      <c r="AA5" s="37" t="s">
        <v>107</v>
      </c>
      <c r="AB5" s="37" t="s">
        <v>108</v>
      </c>
      <c r="AC5" s="37" t="s">
        <v>109</v>
      </c>
      <c r="AD5" s="37" t="s">
        <v>110</v>
      </c>
      <c r="AE5" s="37" t="s">
        <v>111</v>
      </c>
      <c r="AF5" s="37" t="s">
        <v>112</v>
      </c>
      <c r="AG5" s="37" t="s">
        <v>113</v>
      </c>
      <c r="AH5" s="37" t="s">
        <v>114</v>
      </c>
      <c r="AI5" s="37" t="s">
        <v>115</v>
      </c>
      <c r="AJ5" s="37" t="s">
        <v>99</v>
      </c>
      <c r="AK5" s="37" t="s">
        <v>100</v>
      </c>
      <c r="AL5" s="37" t="s">
        <v>101</v>
      </c>
      <c r="AM5" s="37" t="s">
        <v>102</v>
      </c>
      <c r="AN5" s="37" t="s">
        <v>116</v>
      </c>
      <c r="AO5" s="37" t="s">
        <v>117</v>
      </c>
      <c r="AP5" s="37" t="s">
        <v>118</v>
      </c>
      <c r="AQ5" s="37" t="s">
        <v>119</v>
      </c>
      <c r="AR5" s="37" t="s">
        <v>120</v>
      </c>
      <c r="AS5" s="37" t="s">
        <v>121</v>
      </c>
      <c r="AT5" s="37" t="s">
        <v>122</v>
      </c>
      <c r="AU5" s="37" t="s">
        <v>123</v>
      </c>
      <c r="AV5" s="37" t="s">
        <v>103</v>
      </c>
      <c r="AW5" s="37" t="s">
        <v>124</v>
      </c>
      <c r="AX5" s="37" t="s">
        <v>125</v>
      </c>
      <c r="AY5" s="37" t="s">
        <v>126</v>
      </c>
      <c r="AZ5" s="37" t="s">
        <v>127</v>
      </c>
      <c r="BA5" s="37" t="s">
        <v>158</v>
      </c>
      <c r="BB5" s="37" t="s">
        <v>146</v>
      </c>
      <c r="BC5" s="37" t="s">
        <v>130</v>
      </c>
      <c r="BD5" s="37" t="s">
        <v>131</v>
      </c>
      <c r="BE5" s="37" t="s">
        <v>132</v>
      </c>
      <c r="BF5" s="37" t="s">
        <v>133</v>
      </c>
      <c r="BG5" s="37" t="s">
        <v>134</v>
      </c>
      <c r="BH5" s="37" t="s">
        <v>135</v>
      </c>
      <c r="BI5" s="37" t="s">
        <v>136</v>
      </c>
      <c r="BJ5" s="37" t="s">
        <v>137</v>
      </c>
      <c r="BK5" s="37" t="s">
        <v>138</v>
      </c>
      <c r="BL5" s="37" t="s">
        <v>139</v>
      </c>
      <c r="BM5" s="37" t="s">
        <v>141</v>
      </c>
    </row>
    <row r="6" spans="1:65">
      <c r="A6" s="30"/>
      <c r="B6" s="30"/>
      <c r="C6" s="30"/>
      <c r="D6" s="30"/>
      <c r="E6" s="65" t="s">
        <v>43</v>
      </c>
      <c r="F6" s="48" t="str">
        <f>IF(ISBLANK(D6),"",IF(E6="ja",[2]Übersicht!$C$7,"keine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44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 t="shared" ref="AA6:AA25" si="2">IF(B6&gt;0,$A$1,"")</f>
        <v/>
      </c>
      <c r="AB6" s="43" t="e" vm="4">
        <f t="shared" ref="AB6:AB25" si="3">INDEX(Bilder,MATCH($A$1,Blechbezeichnung,0),2)</f>
        <v>#VALUE!</v>
      </c>
      <c r="AC6" s="32">
        <f t="shared" ref="AC6:AC25" si="4">C6</f>
        <v>0</v>
      </c>
      <c r="AD6" s="32">
        <f t="shared" ref="AD6:AD25" si="5">D6</f>
        <v>0</v>
      </c>
      <c r="AE6" s="33" t="s">
        <v>143</v>
      </c>
      <c r="AF6" s="32" t="str">
        <f t="shared" ref="AF6:AF25" si="6">F6</f>
        <v/>
      </c>
      <c r="AG6" s="32">
        <f t="shared" ref="AG6:AG25" si="7">G6</f>
        <v>0</v>
      </c>
      <c r="AH6" s="32" t="e">
        <f>I6+2*(H6-BL6)</f>
        <v>#VALUE!</v>
      </c>
      <c r="AI6" s="32"/>
      <c r="AJ6" s="32"/>
      <c r="AK6" s="32"/>
      <c r="AL6" s="32"/>
      <c r="AM6" s="32"/>
      <c r="AN6" s="32">
        <v>4</v>
      </c>
      <c r="AO6" s="32">
        <v>2</v>
      </c>
      <c r="AP6" s="32">
        <v>2</v>
      </c>
      <c r="AQ6" s="32">
        <f t="shared" ref="AQ6:AQ25" si="8">IF(V6="Ja",IF(G6&lt;2,2,ROUNDUP((G6-2*G6/4)/900+1,0)),0)</f>
        <v>0</v>
      </c>
      <c r="AR6" s="32">
        <f t="shared" ref="AR6:AR25" si="9">T6</f>
        <v>0</v>
      </c>
      <c r="AS6" s="32">
        <f t="shared" ref="AS6:AS25" si="10">R6</f>
        <v>0</v>
      </c>
      <c r="AT6" s="32">
        <f t="shared" ref="AT6:AT25" si="11">S6</f>
        <v>0</v>
      </c>
      <c r="AU6" s="32" t="str">
        <f t="shared" ref="AU6:AU25" si="12">IF(ISBLANK(W6),"keine",W6)</f>
        <v>keine</v>
      </c>
      <c r="AV6" s="32"/>
      <c r="AW6" s="32" t="b">
        <f>IF(AND(COUNTBLANK(A6:G6)=0,NOT(ISBLANK(H6)),NOT(ISBLANK(I6))),TRUE(),FALSE())</f>
        <v>0</v>
      </c>
      <c r="AX6" s="38"/>
      <c r="AY6" s="38"/>
      <c r="AZ6" s="38" t="b">
        <f>IF(H6&lt;14,FALSE(),TRUE())</f>
        <v>0</v>
      </c>
      <c r="BA6" s="38" t="b">
        <f>IF(I6&lt;=2*H6,FALSE(),TRUE())</f>
        <v>0</v>
      </c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IFERROR(INDEX(Preisfaktoren!$B$22:$C$44,MATCH(D6,Preisfaktoren!$B$22:$B$44,0),2),"")</f>
        <v/>
      </c>
      <c r="BK6" s="38" t="str">
        <f>IFERROR(INDEX(Preisfaktoren!$B$22:$F$44,MATCH(D6,Preisfaktoren!$B$22:$B$44,0),5),"")</f>
        <v/>
      </c>
      <c r="BL6" s="38" t="str">
        <f>IFERROR(INDEX(Biegeabzug!$A$4:$H$21,MATCH(BK6,Biegeabzug!$A$4:$A$21,0),MATCH(0,Biegeabzug!A4:H4,1)),"")</f>
        <v/>
      </c>
      <c r="BM6" s="38" t="b">
        <f>IF(V6="Nein","",IF(AND(V6="Ja",BJ6&lt;2),FALSE(),TRUE()))</f>
        <v>1</v>
      </c>
    </row>
    <row r="7" spans="1:65">
      <c r="A7" s="30"/>
      <c r="B7" s="30"/>
      <c r="C7" s="30"/>
      <c r="D7" s="30"/>
      <c r="E7" s="65" t="s">
        <v>43</v>
      </c>
      <c r="F7" s="48" t="str">
        <f>IF(ISBLANK(D7),"",IF(E7="ja",[2]Übersicht!$C$7,"keine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44</v>
      </c>
      <c r="W7" s="101"/>
      <c r="Y7" s="32">
        <f t="shared" si="0"/>
        <v>0</v>
      </c>
      <c r="Z7" s="32">
        <f t="shared" si="1"/>
        <v>0</v>
      </c>
      <c r="AA7" s="43" t="str">
        <f t="shared" si="2"/>
        <v/>
      </c>
      <c r="AB7" s="43" t="e" vm="4">
        <f t="shared" si="3"/>
        <v>#VALUE!</v>
      </c>
      <c r="AC7" s="32">
        <f t="shared" si="4"/>
        <v>0</v>
      </c>
      <c r="AD7" s="32">
        <f t="shared" si="5"/>
        <v>0</v>
      </c>
      <c r="AE7" s="33" t="s">
        <v>143</v>
      </c>
      <c r="AF7" s="32" t="str">
        <f t="shared" si="6"/>
        <v/>
      </c>
      <c r="AG7" s="32">
        <f t="shared" si="7"/>
        <v>0</v>
      </c>
      <c r="AH7" s="32" t="e">
        <f t="shared" ref="AH7:AH25" si="13">I7+2*(H7-BL7)</f>
        <v>#VALUE!</v>
      </c>
      <c r="AI7" s="32"/>
      <c r="AJ7" s="32"/>
      <c r="AK7" s="32"/>
      <c r="AL7" s="32"/>
      <c r="AM7" s="32"/>
      <c r="AN7" s="32">
        <v>4</v>
      </c>
      <c r="AO7" s="32">
        <v>2</v>
      </c>
      <c r="AP7" s="32">
        <v>2</v>
      </c>
      <c r="AQ7" s="32">
        <f t="shared" si="8"/>
        <v>0</v>
      </c>
      <c r="AR7" s="32">
        <f t="shared" si="9"/>
        <v>0</v>
      </c>
      <c r="AS7" s="32">
        <f t="shared" si="10"/>
        <v>0</v>
      </c>
      <c r="AT7" s="32">
        <f t="shared" si="11"/>
        <v>0</v>
      </c>
      <c r="AU7" s="32" t="str">
        <f t="shared" si="12"/>
        <v>keine</v>
      </c>
      <c r="AV7" s="32"/>
      <c r="AW7" s="32" t="b">
        <f t="shared" ref="AW7:AW25" si="14">IF(AND(COUNTBLANK(A7:G7)=0,NOT(ISBLANK(H7)),NOT(ISBLANK(I7))),TRUE(),FALSE())</f>
        <v>0</v>
      </c>
      <c r="AX7" s="38"/>
      <c r="AY7" s="38"/>
      <c r="AZ7" s="38" t="b">
        <f t="shared" ref="AZ7:AZ25" si="15">IF(H7&lt;14,FALSE(),TRUE())</f>
        <v>0</v>
      </c>
      <c r="BA7" s="38" t="b">
        <f t="shared" ref="BA7:BA25" si="16">IF(I7&lt;=2*H7,FALSE(),TRUE())</f>
        <v>0</v>
      </c>
      <c r="BB7" s="38"/>
      <c r="BC7" s="38"/>
      <c r="BD7" s="38"/>
      <c r="BE7" s="38"/>
      <c r="BF7" s="38"/>
      <c r="BG7" s="38"/>
      <c r="BH7" s="38"/>
      <c r="BI7" s="38"/>
      <c r="BJ7" s="38" t="str">
        <f>IFERROR(INDEX(Preisfaktoren!$B$22:$C$44,MATCH(D7,Preisfaktoren!$B$22:$B$44,0),2),"")</f>
        <v/>
      </c>
      <c r="BK7" s="38" t="str">
        <f>IFERROR(INDEX(Preisfaktoren!$B$22:$F$44,MATCH(D7,Preisfaktoren!$B$22:$B$44,0),5),"")</f>
        <v/>
      </c>
      <c r="BL7" s="38" t="str">
        <f>IFERROR(INDEX(Biegeabzug!$A$4:$H$21,MATCH(BK7,Biegeabzug!$A$4:$A$21,0),MATCH(0,Biegeabzug!A5:H5,1)),"")</f>
        <v/>
      </c>
      <c r="BM7" s="38" t="b">
        <f t="shared" ref="BM7:BM25" si="17">IF(V7="Nein","",IF(AND(V7="Ja",BJ7&lt;2),FALSE(),TRUE()))</f>
        <v>1</v>
      </c>
    </row>
    <row r="8" spans="1:65">
      <c r="A8" s="30"/>
      <c r="B8" s="30"/>
      <c r="C8" s="30"/>
      <c r="D8" s="30"/>
      <c r="E8" s="65" t="s">
        <v>43</v>
      </c>
      <c r="F8" s="48" t="str">
        <f>IF(ISBLANK(D8),"",IF(E8="ja",[2]Übersicht!$C$7,"keine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44</v>
      </c>
      <c r="W8" s="101"/>
      <c r="Y8" s="32">
        <f t="shared" si="0"/>
        <v>0</v>
      </c>
      <c r="Z8" s="32">
        <f t="shared" si="1"/>
        <v>0</v>
      </c>
      <c r="AA8" s="43" t="str">
        <f t="shared" si="2"/>
        <v/>
      </c>
      <c r="AB8" s="43" t="e" vm="4">
        <f t="shared" si="3"/>
        <v>#VALUE!</v>
      </c>
      <c r="AC8" s="32">
        <f t="shared" si="4"/>
        <v>0</v>
      </c>
      <c r="AD8" s="32">
        <f t="shared" si="5"/>
        <v>0</v>
      </c>
      <c r="AE8" s="33" t="s">
        <v>143</v>
      </c>
      <c r="AF8" s="32" t="str">
        <f t="shared" si="6"/>
        <v/>
      </c>
      <c r="AG8" s="32">
        <f t="shared" si="7"/>
        <v>0</v>
      </c>
      <c r="AH8" s="32" t="e">
        <f t="shared" si="13"/>
        <v>#VALUE!</v>
      </c>
      <c r="AI8" s="32"/>
      <c r="AJ8" s="32"/>
      <c r="AK8" s="32"/>
      <c r="AL8" s="32"/>
      <c r="AM8" s="32"/>
      <c r="AN8" s="32">
        <v>4</v>
      </c>
      <c r="AO8" s="32">
        <v>2</v>
      </c>
      <c r="AP8" s="32">
        <v>2</v>
      </c>
      <c r="AQ8" s="32">
        <f t="shared" si="8"/>
        <v>0</v>
      </c>
      <c r="AR8" s="32">
        <f t="shared" si="9"/>
        <v>0</v>
      </c>
      <c r="AS8" s="32">
        <f t="shared" si="10"/>
        <v>0</v>
      </c>
      <c r="AT8" s="32">
        <f t="shared" si="11"/>
        <v>0</v>
      </c>
      <c r="AU8" s="32" t="str">
        <f t="shared" si="12"/>
        <v>keine</v>
      </c>
      <c r="AV8" s="32"/>
      <c r="AW8" s="32" t="b">
        <f t="shared" si="14"/>
        <v>0</v>
      </c>
      <c r="AX8" s="38"/>
      <c r="AY8" s="38"/>
      <c r="AZ8" s="38" t="b">
        <f t="shared" si="15"/>
        <v>0</v>
      </c>
      <c r="BA8" s="38" t="b">
        <f t="shared" si="16"/>
        <v>0</v>
      </c>
      <c r="BB8" s="38"/>
      <c r="BC8" s="38"/>
      <c r="BD8" s="38"/>
      <c r="BE8" s="38"/>
      <c r="BF8" s="38"/>
      <c r="BG8" s="38"/>
      <c r="BH8" s="38"/>
      <c r="BI8" s="38"/>
      <c r="BJ8" s="38" t="str">
        <f>IFERROR(INDEX(Preisfaktoren!$B$22:$C$44,MATCH(D8,Preisfaktoren!$B$22:$B$44,0),2),"")</f>
        <v/>
      </c>
      <c r="BK8" s="38" t="str">
        <f>IFERROR(INDEX(Preisfaktoren!$B$22:$F$44,MATCH(D8,Preisfaktoren!$B$22:$B$44,0),5),"")</f>
        <v/>
      </c>
      <c r="BL8" s="38" t="str">
        <f>IFERROR(INDEX(Biegeabzug!$A$4:$H$21,MATCH(BK8,Biegeabzug!$A$4:$A$21,0),MATCH(0,Biegeabzug!A6:H6,1)),"")</f>
        <v/>
      </c>
      <c r="BM8" s="38" t="b">
        <f t="shared" si="17"/>
        <v>1</v>
      </c>
    </row>
    <row r="9" spans="1:65">
      <c r="A9" s="30"/>
      <c r="B9" s="30"/>
      <c r="C9" s="30"/>
      <c r="D9" s="30"/>
      <c r="E9" s="65" t="s">
        <v>43</v>
      </c>
      <c r="F9" s="48" t="str">
        <f>IF(ISBLANK(D9),"",IF(E9="ja",[2]Übersicht!$C$7,"keine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44</v>
      </c>
      <c r="W9" s="101"/>
      <c r="Y9" s="32">
        <f t="shared" si="0"/>
        <v>0</v>
      </c>
      <c r="Z9" s="32">
        <f t="shared" si="1"/>
        <v>0</v>
      </c>
      <c r="AA9" s="43" t="str">
        <f t="shared" si="2"/>
        <v/>
      </c>
      <c r="AB9" s="43" t="e" vm="4">
        <f t="shared" si="3"/>
        <v>#VALUE!</v>
      </c>
      <c r="AC9" s="32">
        <f t="shared" si="4"/>
        <v>0</v>
      </c>
      <c r="AD9" s="32">
        <f t="shared" si="5"/>
        <v>0</v>
      </c>
      <c r="AE9" s="33" t="s">
        <v>143</v>
      </c>
      <c r="AF9" s="32" t="str">
        <f t="shared" si="6"/>
        <v/>
      </c>
      <c r="AG9" s="32">
        <f t="shared" si="7"/>
        <v>0</v>
      </c>
      <c r="AH9" s="32" t="e">
        <f t="shared" si="13"/>
        <v>#VALUE!</v>
      </c>
      <c r="AI9" s="32"/>
      <c r="AJ9" s="32"/>
      <c r="AK9" s="32"/>
      <c r="AL9" s="32"/>
      <c r="AM9" s="32"/>
      <c r="AN9" s="32">
        <v>4</v>
      </c>
      <c r="AO9" s="32">
        <v>2</v>
      </c>
      <c r="AP9" s="32">
        <v>2</v>
      </c>
      <c r="AQ9" s="32">
        <f t="shared" si="8"/>
        <v>0</v>
      </c>
      <c r="AR9" s="32">
        <f t="shared" si="9"/>
        <v>0</v>
      </c>
      <c r="AS9" s="32">
        <f t="shared" si="10"/>
        <v>0</v>
      </c>
      <c r="AT9" s="32">
        <f t="shared" si="11"/>
        <v>0</v>
      </c>
      <c r="AU9" s="32" t="str">
        <f t="shared" si="12"/>
        <v>keine</v>
      </c>
      <c r="AV9" s="32"/>
      <c r="AW9" s="32" t="b">
        <f t="shared" si="14"/>
        <v>0</v>
      </c>
      <c r="AX9" s="38"/>
      <c r="AY9" s="38"/>
      <c r="AZ9" s="38" t="b">
        <f t="shared" si="15"/>
        <v>0</v>
      </c>
      <c r="BA9" s="38" t="b">
        <f t="shared" si="16"/>
        <v>0</v>
      </c>
      <c r="BB9" s="38"/>
      <c r="BC9" s="38"/>
      <c r="BD9" s="38"/>
      <c r="BE9" s="38"/>
      <c r="BF9" s="38"/>
      <c r="BG9" s="38"/>
      <c r="BH9" s="38"/>
      <c r="BI9" s="38"/>
      <c r="BJ9" s="38" t="str">
        <f>IFERROR(INDEX(Preisfaktoren!$B$22:$C$44,MATCH(D9,Preisfaktoren!$B$22:$B$44,0),2),"")</f>
        <v/>
      </c>
      <c r="BK9" s="38" t="str">
        <f>IFERROR(INDEX(Preisfaktoren!$B$22:$F$44,MATCH(D9,Preisfaktoren!$B$22:$B$44,0),5),"")</f>
        <v/>
      </c>
      <c r="BL9" s="38" t="str">
        <f>IFERROR(INDEX(Biegeabzug!$A$4:$H$21,MATCH(BK9,Biegeabzug!$A$4:$A$21,0),MATCH(0,Biegeabzug!A7:H7,1)),"")</f>
        <v/>
      </c>
      <c r="BM9" s="38" t="b">
        <f t="shared" si="17"/>
        <v>1</v>
      </c>
    </row>
    <row r="10" spans="1:65">
      <c r="A10" s="30"/>
      <c r="B10" s="30"/>
      <c r="C10" s="30"/>
      <c r="D10" s="30"/>
      <c r="E10" s="65" t="s">
        <v>43</v>
      </c>
      <c r="F10" s="48" t="str">
        <f>IF(ISBLANK(D10),"",IF(E10="ja",[2]Übersicht!$C$7,"keine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44</v>
      </c>
      <c r="W10" s="101"/>
      <c r="Y10" s="32">
        <f t="shared" si="0"/>
        <v>0</v>
      </c>
      <c r="Z10" s="32">
        <f t="shared" si="1"/>
        <v>0</v>
      </c>
      <c r="AA10" s="43" t="str">
        <f t="shared" si="2"/>
        <v/>
      </c>
      <c r="AB10" s="43" t="e" vm="4">
        <f t="shared" si="3"/>
        <v>#VALUE!</v>
      </c>
      <c r="AC10" s="32">
        <f t="shared" si="4"/>
        <v>0</v>
      </c>
      <c r="AD10" s="32">
        <f t="shared" si="5"/>
        <v>0</v>
      </c>
      <c r="AE10" s="33" t="s">
        <v>143</v>
      </c>
      <c r="AF10" s="32" t="str">
        <f t="shared" si="6"/>
        <v/>
      </c>
      <c r="AG10" s="32">
        <f t="shared" si="7"/>
        <v>0</v>
      </c>
      <c r="AH10" s="32" t="e">
        <f t="shared" si="13"/>
        <v>#VALUE!</v>
      </c>
      <c r="AI10" s="32"/>
      <c r="AJ10" s="32"/>
      <c r="AK10" s="32"/>
      <c r="AL10" s="32"/>
      <c r="AM10" s="32"/>
      <c r="AN10" s="32">
        <v>4</v>
      </c>
      <c r="AO10" s="32">
        <v>2</v>
      </c>
      <c r="AP10" s="32">
        <v>2</v>
      </c>
      <c r="AQ10" s="32">
        <f t="shared" si="8"/>
        <v>0</v>
      </c>
      <c r="AR10" s="32">
        <f t="shared" si="9"/>
        <v>0</v>
      </c>
      <c r="AS10" s="32">
        <f t="shared" si="10"/>
        <v>0</v>
      </c>
      <c r="AT10" s="32">
        <f t="shared" si="11"/>
        <v>0</v>
      </c>
      <c r="AU10" s="32" t="str">
        <f t="shared" si="12"/>
        <v>keine</v>
      </c>
      <c r="AV10" s="32"/>
      <c r="AW10" s="32" t="b">
        <f t="shared" si="14"/>
        <v>0</v>
      </c>
      <c r="AX10" s="38"/>
      <c r="AY10" s="38"/>
      <c r="AZ10" s="38" t="b">
        <f t="shared" si="15"/>
        <v>0</v>
      </c>
      <c r="BA10" s="38" t="b">
        <f t="shared" si="16"/>
        <v>0</v>
      </c>
      <c r="BB10" s="38"/>
      <c r="BC10" s="38"/>
      <c r="BD10" s="38"/>
      <c r="BE10" s="38"/>
      <c r="BF10" s="38"/>
      <c r="BG10" s="38"/>
      <c r="BH10" s="38"/>
      <c r="BI10" s="38"/>
      <c r="BJ10" s="38" t="str">
        <f>IFERROR(INDEX(Preisfaktoren!$B$22:$C$44,MATCH(D10,Preisfaktoren!$B$22:$B$44,0),2),"")</f>
        <v/>
      </c>
      <c r="BK10" s="38" t="str">
        <f>IFERROR(INDEX(Preisfaktoren!$B$22:$F$44,MATCH(D10,Preisfaktoren!$B$22:$B$44,0),5),"")</f>
        <v/>
      </c>
      <c r="BL10" s="38" t="str">
        <f>IFERROR(INDEX(Biegeabzug!$A$4:$H$21,MATCH(BK10,Biegeabzug!$A$4:$A$21,0),MATCH(0,Biegeabzug!A8:H8,1)),"")</f>
        <v/>
      </c>
      <c r="BM10" s="38" t="b">
        <f t="shared" si="17"/>
        <v>1</v>
      </c>
    </row>
    <row r="11" spans="1:65">
      <c r="A11" s="30"/>
      <c r="B11" s="30"/>
      <c r="C11" s="30"/>
      <c r="D11" s="30"/>
      <c r="E11" s="65" t="s">
        <v>43</v>
      </c>
      <c r="F11" s="48" t="str">
        <f>IF(ISBLANK(D11),"",IF(E11="ja",[2]Übersicht!$C$7,"keine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44</v>
      </c>
      <c r="W11" s="101"/>
      <c r="Y11" s="32">
        <f t="shared" si="0"/>
        <v>0</v>
      </c>
      <c r="Z11" s="32">
        <f t="shared" si="1"/>
        <v>0</v>
      </c>
      <c r="AA11" s="43" t="str">
        <f t="shared" si="2"/>
        <v/>
      </c>
      <c r="AB11" s="43" t="e" vm="4">
        <f t="shared" si="3"/>
        <v>#VALUE!</v>
      </c>
      <c r="AC11" s="32">
        <f t="shared" si="4"/>
        <v>0</v>
      </c>
      <c r="AD11" s="32">
        <f t="shared" si="5"/>
        <v>0</v>
      </c>
      <c r="AE11" s="33" t="s">
        <v>143</v>
      </c>
      <c r="AF11" s="32" t="str">
        <f t="shared" si="6"/>
        <v/>
      </c>
      <c r="AG11" s="32">
        <f t="shared" si="7"/>
        <v>0</v>
      </c>
      <c r="AH11" s="32" t="e">
        <f t="shared" si="13"/>
        <v>#VALUE!</v>
      </c>
      <c r="AI11" s="32"/>
      <c r="AJ11" s="32"/>
      <c r="AK11" s="32"/>
      <c r="AL11" s="32"/>
      <c r="AM11" s="32"/>
      <c r="AN11" s="32">
        <v>4</v>
      </c>
      <c r="AO11" s="32">
        <v>2</v>
      </c>
      <c r="AP11" s="32">
        <v>2</v>
      </c>
      <c r="AQ11" s="32">
        <f t="shared" si="8"/>
        <v>0</v>
      </c>
      <c r="AR11" s="32">
        <f t="shared" si="9"/>
        <v>0</v>
      </c>
      <c r="AS11" s="32">
        <f t="shared" si="10"/>
        <v>0</v>
      </c>
      <c r="AT11" s="32">
        <f t="shared" si="11"/>
        <v>0</v>
      </c>
      <c r="AU11" s="32" t="str">
        <f t="shared" si="12"/>
        <v>keine</v>
      </c>
      <c r="AV11" s="32"/>
      <c r="AW11" s="32" t="b">
        <f t="shared" si="14"/>
        <v>0</v>
      </c>
      <c r="AX11" s="38"/>
      <c r="AY11" s="38"/>
      <c r="AZ11" s="38" t="b">
        <f t="shared" si="15"/>
        <v>0</v>
      </c>
      <c r="BA11" s="38" t="b">
        <f t="shared" si="16"/>
        <v>0</v>
      </c>
      <c r="BB11" s="38"/>
      <c r="BC11" s="38"/>
      <c r="BD11" s="38"/>
      <c r="BE11" s="38"/>
      <c r="BF11" s="38"/>
      <c r="BG11" s="38"/>
      <c r="BH11" s="38"/>
      <c r="BI11" s="38"/>
      <c r="BJ11" s="38" t="str">
        <f>IFERROR(INDEX(Preisfaktoren!$B$22:$C$44,MATCH(D11,Preisfaktoren!$B$22:$B$44,0),2),"")</f>
        <v/>
      </c>
      <c r="BK11" s="38" t="str">
        <f>IFERROR(INDEX(Preisfaktoren!$B$22:$F$44,MATCH(D11,Preisfaktoren!$B$22:$B$44,0),5),"")</f>
        <v/>
      </c>
      <c r="BL11" s="38" t="str">
        <f>IFERROR(INDEX(Biegeabzug!$A$4:$H$21,MATCH(BK11,Biegeabzug!$A$4:$A$21,0),MATCH(0,Biegeabzug!A9:H9,1)),"")</f>
        <v/>
      </c>
      <c r="BM11" s="38" t="b">
        <f t="shared" si="17"/>
        <v>1</v>
      </c>
    </row>
    <row r="12" spans="1:65">
      <c r="A12" s="30"/>
      <c r="B12" s="30"/>
      <c r="C12" s="30"/>
      <c r="D12" s="30"/>
      <c r="E12" s="65" t="s">
        <v>43</v>
      </c>
      <c r="F12" s="48" t="str">
        <f>IF(ISBLANK(D12),"",IF(E12="ja",[2]Übersicht!$C$7,"keine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44</v>
      </c>
      <c r="W12" s="101"/>
      <c r="Y12" s="32">
        <f t="shared" si="0"/>
        <v>0</v>
      </c>
      <c r="Z12" s="32">
        <f t="shared" si="1"/>
        <v>0</v>
      </c>
      <c r="AA12" s="43" t="str">
        <f t="shared" si="2"/>
        <v/>
      </c>
      <c r="AB12" s="43" t="e" vm="4">
        <f t="shared" si="3"/>
        <v>#VALUE!</v>
      </c>
      <c r="AC12" s="32">
        <f t="shared" si="4"/>
        <v>0</v>
      </c>
      <c r="AD12" s="32">
        <f t="shared" si="5"/>
        <v>0</v>
      </c>
      <c r="AE12" s="33" t="s">
        <v>143</v>
      </c>
      <c r="AF12" s="32" t="str">
        <f t="shared" si="6"/>
        <v/>
      </c>
      <c r="AG12" s="32">
        <f t="shared" si="7"/>
        <v>0</v>
      </c>
      <c r="AH12" s="32" t="e">
        <f t="shared" si="13"/>
        <v>#VALUE!</v>
      </c>
      <c r="AI12" s="32"/>
      <c r="AJ12" s="32"/>
      <c r="AK12" s="32"/>
      <c r="AL12" s="32"/>
      <c r="AM12" s="32"/>
      <c r="AN12" s="32">
        <v>4</v>
      </c>
      <c r="AO12" s="32">
        <v>2</v>
      </c>
      <c r="AP12" s="32">
        <v>2</v>
      </c>
      <c r="AQ12" s="32">
        <f t="shared" si="8"/>
        <v>0</v>
      </c>
      <c r="AR12" s="32">
        <f t="shared" si="9"/>
        <v>0</v>
      </c>
      <c r="AS12" s="32">
        <f t="shared" si="10"/>
        <v>0</v>
      </c>
      <c r="AT12" s="32">
        <f t="shared" si="11"/>
        <v>0</v>
      </c>
      <c r="AU12" s="32" t="str">
        <f t="shared" si="12"/>
        <v>keine</v>
      </c>
      <c r="AV12" s="32"/>
      <c r="AW12" s="32" t="b">
        <f t="shared" si="14"/>
        <v>0</v>
      </c>
      <c r="AX12" s="38"/>
      <c r="AY12" s="38"/>
      <c r="AZ12" s="38" t="b">
        <f t="shared" si="15"/>
        <v>0</v>
      </c>
      <c r="BA12" s="38" t="b">
        <f t="shared" si="16"/>
        <v>0</v>
      </c>
      <c r="BB12" s="38"/>
      <c r="BC12" s="38"/>
      <c r="BD12" s="38"/>
      <c r="BE12" s="38"/>
      <c r="BF12" s="38"/>
      <c r="BG12" s="38"/>
      <c r="BH12" s="38"/>
      <c r="BI12" s="38"/>
      <c r="BJ12" s="38" t="str">
        <f>IFERROR(INDEX(Preisfaktoren!$B$22:$C$44,MATCH(D12,Preisfaktoren!$B$22:$B$44,0),2),"")</f>
        <v/>
      </c>
      <c r="BK12" s="38" t="str">
        <f>IFERROR(INDEX(Preisfaktoren!$B$22:$F$44,MATCH(D12,Preisfaktoren!$B$22:$B$44,0),5),"")</f>
        <v/>
      </c>
      <c r="BL12" s="38" t="str">
        <f>IFERROR(INDEX(Biegeabzug!$A$4:$H$21,MATCH(BK12,Biegeabzug!$A$4:$A$21,0),MATCH(0,Biegeabzug!A10:H10,1)),"")</f>
        <v/>
      </c>
      <c r="BM12" s="38" t="b">
        <f t="shared" si="17"/>
        <v>1</v>
      </c>
    </row>
    <row r="13" spans="1:65">
      <c r="A13" s="30"/>
      <c r="B13" s="30"/>
      <c r="C13" s="30"/>
      <c r="D13" s="30"/>
      <c r="E13" s="65" t="s">
        <v>43</v>
      </c>
      <c r="F13" s="48" t="str">
        <f>IF(ISBLANK(D13),"",IF(E13="ja",[2]Übersicht!$C$7,"keine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44</v>
      </c>
      <c r="W13" s="101"/>
      <c r="Y13" s="32">
        <f t="shared" si="0"/>
        <v>0</v>
      </c>
      <c r="Z13" s="32">
        <f t="shared" si="1"/>
        <v>0</v>
      </c>
      <c r="AA13" s="43" t="str">
        <f t="shared" si="2"/>
        <v/>
      </c>
      <c r="AB13" s="43" t="e" vm="4">
        <f t="shared" si="3"/>
        <v>#VALUE!</v>
      </c>
      <c r="AC13" s="32">
        <f t="shared" si="4"/>
        <v>0</v>
      </c>
      <c r="AD13" s="32">
        <f t="shared" si="5"/>
        <v>0</v>
      </c>
      <c r="AE13" s="33" t="s">
        <v>143</v>
      </c>
      <c r="AF13" s="32" t="str">
        <f t="shared" si="6"/>
        <v/>
      </c>
      <c r="AG13" s="32">
        <f t="shared" si="7"/>
        <v>0</v>
      </c>
      <c r="AH13" s="32" t="e">
        <f t="shared" si="13"/>
        <v>#VALUE!</v>
      </c>
      <c r="AI13" s="32"/>
      <c r="AJ13" s="32"/>
      <c r="AK13" s="32"/>
      <c r="AL13" s="32"/>
      <c r="AM13" s="32"/>
      <c r="AN13" s="32">
        <v>4</v>
      </c>
      <c r="AO13" s="32">
        <v>2</v>
      </c>
      <c r="AP13" s="32">
        <v>2</v>
      </c>
      <c r="AQ13" s="32">
        <f t="shared" si="8"/>
        <v>0</v>
      </c>
      <c r="AR13" s="32">
        <f t="shared" si="9"/>
        <v>0</v>
      </c>
      <c r="AS13" s="32">
        <f t="shared" si="10"/>
        <v>0</v>
      </c>
      <c r="AT13" s="32">
        <f t="shared" si="11"/>
        <v>0</v>
      </c>
      <c r="AU13" s="32" t="str">
        <f t="shared" si="12"/>
        <v>keine</v>
      </c>
      <c r="AV13" s="32"/>
      <c r="AW13" s="32" t="b">
        <f t="shared" si="14"/>
        <v>0</v>
      </c>
      <c r="AX13" s="38"/>
      <c r="AY13" s="38"/>
      <c r="AZ13" s="38" t="b">
        <f t="shared" si="15"/>
        <v>0</v>
      </c>
      <c r="BA13" s="38" t="b">
        <f t="shared" si="16"/>
        <v>0</v>
      </c>
      <c r="BB13" s="38"/>
      <c r="BC13" s="38"/>
      <c r="BD13" s="38"/>
      <c r="BE13" s="38"/>
      <c r="BF13" s="38"/>
      <c r="BG13" s="38"/>
      <c r="BH13" s="38"/>
      <c r="BI13" s="38"/>
      <c r="BJ13" s="38" t="str">
        <f>IFERROR(INDEX(Preisfaktoren!$B$22:$C$44,MATCH(D13,Preisfaktoren!$B$22:$B$44,0),2),"")</f>
        <v/>
      </c>
      <c r="BK13" s="38" t="str">
        <f>IFERROR(INDEX(Preisfaktoren!$B$22:$F$44,MATCH(D13,Preisfaktoren!$B$22:$B$44,0),5),"")</f>
        <v/>
      </c>
      <c r="BL13" s="38" t="str">
        <f>IFERROR(INDEX(Biegeabzug!$A$4:$H$21,MATCH(BK13,Biegeabzug!$A$4:$A$21,0),MATCH(0,Biegeabzug!#REF!,1)),"")</f>
        <v/>
      </c>
      <c r="BM13" s="38" t="b">
        <f t="shared" si="17"/>
        <v>1</v>
      </c>
    </row>
    <row r="14" spans="1:65">
      <c r="A14" s="30"/>
      <c r="B14" s="30"/>
      <c r="C14" s="30"/>
      <c r="D14" s="30"/>
      <c r="E14" s="65" t="s">
        <v>43</v>
      </c>
      <c r="F14" s="48" t="str">
        <f>IF(ISBLANK(D14),"",IF(E14="ja",[2]Übersicht!$C$7,"keine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44</v>
      </c>
      <c r="W14" s="101"/>
      <c r="Y14" s="32">
        <f t="shared" si="0"/>
        <v>0</v>
      </c>
      <c r="Z14" s="32">
        <f t="shared" si="1"/>
        <v>0</v>
      </c>
      <c r="AA14" s="43" t="str">
        <f t="shared" si="2"/>
        <v/>
      </c>
      <c r="AB14" s="43" t="e" vm="4">
        <f t="shared" si="3"/>
        <v>#VALUE!</v>
      </c>
      <c r="AC14" s="32">
        <f t="shared" si="4"/>
        <v>0</v>
      </c>
      <c r="AD14" s="32">
        <f t="shared" si="5"/>
        <v>0</v>
      </c>
      <c r="AE14" s="33" t="s">
        <v>143</v>
      </c>
      <c r="AF14" s="32" t="str">
        <f t="shared" si="6"/>
        <v/>
      </c>
      <c r="AG14" s="32">
        <f t="shared" si="7"/>
        <v>0</v>
      </c>
      <c r="AH14" s="32" t="e">
        <f t="shared" si="13"/>
        <v>#VALUE!</v>
      </c>
      <c r="AI14" s="32"/>
      <c r="AJ14" s="32"/>
      <c r="AK14" s="32"/>
      <c r="AL14" s="32"/>
      <c r="AM14" s="32"/>
      <c r="AN14" s="32">
        <v>4</v>
      </c>
      <c r="AO14" s="32">
        <v>2</v>
      </c>
      <c r="AP14" s="32">
        <v>2</v>
      </c>
      <c r="AQ14" s="32">
        <f t="shared" si="8"/>
        <v>0</v>
      </c>
      <c r="AR14" s="32">
        <f t="shared" si="9"/>
        <v>0</v>
      </c>
      <c r="AS14" s="32">
        <f t="shared" si="10"/>
        <v>0</v>
      </c>
      <c r="AT14" s="32">
        <f t="shared" si="11"/>
        <v>0</v>
      </c>
      <c r="AU14" s="32" t="str">
        <f t="shared" si="12"/>
        <v>keine</v>
      </c>
      <c r="AV14" s="32"/>
      <c r="AW14" s="32" t="b">
        <f t="shared" si="14"/>
        <v>0</v>
      </c>
      <c r="AX14" s="38"/>
      <c r="AY14" s="38"/>
      <c r="AZ14" s="38" t="b">
        <f t="shared" si="15"/>
        <v>0</v>
      </c>
      <c r="BA14" s="38" t="b">
        <f t="shared" si="16"/>
        <v>0</v>
      </c>
      <c r="BB14" s="38"/>
      <c r="BC14" s="38"/>
      <c r="BD14" s="38"/>
      <c r="BE14" s="38"/>
      <c r="BF14" s="38"/>
      <c r="BG14" s="38"/>
      <c r="BH14" s="38"/>
      <c r="BI14" s="38"/>
      <c r="BJ14" s="38" t="str">
        <f>IFERROR(INDEX(Preisfaktoren!$B$22:$C$44,MATCH(D14,Preisfaktoren!$B$22:$B$44,0),2),"")</f>
        <v/>
      </c>
      <c r="BK14" s="38" t="str">
        <f>IFERROR(INDEX(Preisfaktoren!$B$22:$F$44,MATCH(D14,Preisfaktoren!$B$22:$B$44,0),5),"")</f>
        <v/>
      </c>
      <c r="BL14" s="38" t="str">
        <f>IFERROR(INDEX(Biegeabzug!$A$4:$H$21,MATCH(BK14,Biegeabzug!$A$4:$A$21,0),MATCH(0,Biegeabzug!A22:H22,1)),"")</f>
        <v/>
      </c>
      <c r="BM14" s="38" t="b">
        <f t="shared" si="17"/>
        <v>1</v>
      </c>
    </row>
    <row r="15" spans="1:65">
      <c r="A15" s="30"/>
      <c r="B15" s="30"/>
      <c r="C15" s="30"/>
      <c r="D15" s="30"/>
      <c r="E15" s="65" t="s">
        <v>43</v>
      </c>
      <c r="F15" s="48" t="str">
        <f>IF(ISBLANK(D15),"",IF(E15="ja",[2]Übersicht!$C$7,"keine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44</v>
      </c>
      <c r="W15" s="101"/>
      <c r="Y15" s="32">
        <f t="shared" si="0"/>
        <v>0</v>
      </c>
      <c r="Z15" s="32">
        <f t="shared" si="1"/>
        <v>0</v>
      </c>
      <c r="AA15" s="43" t="str">
        <f t="shared" si="2"/>
        <v/>
      </c>
      <c r="AB15" s="43" t="e" vm="4">
        <f t="shared" si="3"/>
        <v>#VALUE!</v>
      </c>
      <c r="AC15" s="32">
        <f t="shared" si="4"/>
        <v>0</v>
      </c>
      <c r="AD15" s="32">
        <f t="shared" si="5"/>
        <v>0</v>
      </c>
      <c r="AE15" s="33" t="s">
        <v>143</v>
      </c>
      <c r="AF15" s="32" t="str">
        <f t="shared" si="6"/>
        <v/>
      </c>
      <c r="AG15" s="32">
        <f t="shared" si="7"/>
        <v>0</v>
      </c>
      <c r="AH15" s="32" t="e">
        <f t="shared" si="13"/>
        <v>#VALUE!</v>
      </c>
      <c r="AI15" s="32"/>
      <c r="AJ15" s="32"/>
      <c r="AK15" s="32"/>
      <c r="AL15" s="32"/>
      <c r="AM15" s="32"/>
      <c r="AN15" s="32">
        <v>4</v>
      </c>
      <c r="AO15" s="32">
        <v>2</v>
      </c>
      <c r="AP15" s="32">
        <v>2</v>
      </c>
      <c r="AQ15" s="32">
        <f t="shared" si="8"/>
        <v>0</v>
      </c>
      <c r="AR15" s="32">
        <f t="shared" si="9"/>
        <v>0</v>
      </c>
      <c r="AS15" s="32">
        <f t="shared" si="10"/>
        <v>0</v>
      </c>
      <c r="AT15" s="32">
        <f t="shared" si="11"/>
        <v>0</v>
      </c>
      <c r="AU15" s="32" t="str">
        <f t="shared" si="12"/>
        <v>keine</v>
      </c>
      <c r="AV15" s="32"/>
      <c r="AW15" s="32" t="b">
        <f t="shared" si="14"/>
        <v>0</v>
      </c>
      <c r="AX15" s="38"/>
      <c r="AY15" s="38"/>
      <c r="AZ15" s="38" t="b">
        <f t="shared" si="15"/>
        <v>0</v>
      </c>
      <c r="BA15" s="38" t="b">
        <f t="shared" si="16"/>
        <v>0</v>
      </c>
      <c r="BB15" s="38"/>
      <c r="BC15" s="38"/>
      <c r="BD15" s="38"/>
      <c r="BE15" s="38"/>
      <c r="BF15" s="38"/>
      <c r="BG15" s="38"/>
      <c r="BH15" s="38"/>
      <c r="BI15" s="38"/>
      <c r="BJ15" s="38" t="str">
        <f>IFERROR(INDEX(Preisfaktoren!$B$22:$C$44,MATCH(D15,Preisfaktoren!$B$22:$B$44,0),2),"")</f>
        <v/>
      </c>
      <c r="BK15" s="38" t="str">
        <f>IFERROR(INDEX(Preisfaktoren!$B$22:$F$44,MATCH(D15,Preisfaktoren!$B$22:$B$44,0),5),"")</f>
        <v/>
      </c>
      <c r="BL15" s="38" t="str">
        <f>IFERROR(INDEX(Biegeabzug!$A$4:$H$21,MATCH(BK15,Biegeabzug!$A$4:$A$21,0),MATCH(0,Biegeabzug!A23:H23,1)),"")</f>
        <v/>
      </c>
      <c r="BM15" s="38" t="b">
        <f t="shared" si="17"/>
        <v>1</v>
      </c>
    </row>
    <row r="16" spans="1:65">
      <c r="A16" s="30"/>
      <c r="B16" s="30"/>
      <c r="C16" s="30"/>
      <c r="D16" s="30"/>
      <c r="E16" s="65" t="s">
        <v>43</v>
      </c>
      <c r="F16" s="48" t="str">
        <f>IF(ISBLANK(D16),"",IF(E16="ja",[2]Übersicht!$C$7,"keine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44</v>
      </c>
      <c r="W16" s="101"/>
      <c r="Y16" s="32">
        <f t="shared" si="0"/>
        <v>0</v>
      </c>
      <c r="Z16" s="32">
        <f t="shared" si="1"/>
        <v>0</v>
      </c>
      <c r="AA16" s="43" t="str">
        <f t="shared" si="2"/>
        <v/>
      </c>
      <c r="AB16" s="43" t="e" vm="4">
        <f t="shared" si="3"/>
        <v>#VALUE!</v>
      </c>
      <c r="AC16" s="32">
        <f t="shared" si="4"/>
        <v>0</v>
      </c>
      <c r="AD16" s="32">
        <f t="shared" si="5"/>
        <v>0</v>
      </c>
      <c r="AE16" s="33" t="s">
        <v>143</v>
      </c>
      <c r="AF16" s="32" t="str">
        <f t="shared" si="6"/>
        <v/>
      </c>
      <c r="AG16" s="32">
        <f t="shared" si="7"/>
        <v>0</v>
      </c>
      <c r="AH16" s="32" t="e">
        <f t="shared" si="13"/>
        <v>#VALUE!</v>
      </c>
      <c r="AI16" s="32"/>
      <c r="AJ16" s="32"/>
      <c r="AK16" s="32"/>
      <c r="AL16" s="32"/>
      <c r="AM16" s="32"/>
      <c r="AN16" s="32">
        <v>4</v>
      </c>
      <c r="AO16" s="32">
        <v>2</v>
      </c>
      <c r="AP16" s="32">
        <v>2</v>
      </c>
      <c r="AQ16" s="32">
        <f t="shared" si="8"/>
        <v>0</v>
      </c>
      <c r="AR16" s="32">
        <f t="shared" si="9"/>
        <v>0</v>
      </c>
      <c r="AS16" s="32">
        <f t="shared" si="10"/>
        <v>0</v>
      </c>
      <c r="AT16" s="32">
        <f t="shared" si="11"/>
        <v>0</v>
      </c>
      <c r="AU16" s="32" t="str">
        <f t="shared" si="12"/>
        <v>keine</v>
      </c>
      <c r="AV16" s="32"/>
      <c r="AW16" s="32" t="b">
        <f t="shared" si="14"/>
        <v>0</v>
      </c>
      <c r="AX16" s="38"/>
      <c r="AY16" s="38"/>
      <c r="AZ16" s="38" t="b">
        <f t="shared" si="15"/>
        <v>0</v>
      </c>
      <c r="BA16" s="38" t="b">
        <f t="shared" si="16"/>
        <v>0</v>
      </c>
      <c r="BB16" s="38"/>
      <c r="BC16" s="38"/>
      <c r="BD16" s="38"/>
      <c r="BE16" s="38"/>
      <c r="BF16" s="38"/>
      <c r="BG16" s="38"/>
      <c r="BH16" s="38"/>
      <c r="BI16" s="38"/>
      <c r="BJ16" s="38" t="str">
        <f>IFERROR(INDEX(Preisfaktoren!$B$22:$C$44,MATCH(D16,Preisfaktoren!$B$22:$B$44,0),2),"")</f>
        <v/>
      </c>
      <c r="BK16" s="38" t="str">
        <f>IFERROR(INDEX(Preisfaktoren!$B$22:$F$44,MATCH(D16,Preisfaktoren!$B$22:$B$44,0),5),"")</f>
        <v/>
      </c>
      <c r="BL16" s="38" t="str">
        <f>IFERROR(INDEX(Biegeabzug!$A$4:$H$21,MATCH(BK16,Biegeabzug!$A$4:$A$21,0),MATCH(0,Biegeabzug!A24:H24,1)),"")</f>
        <v/>
      </c>
      <c r="BM16" s="38" t="b">
        <f t="shared" si="17"/>
        <v>1</v>
      </c>
    </row>
    <row r="17" spans="1:65">
      <c r="A17" s="30"/>
      <c r="B17" s="30"/>
      <c r="C17" s="30"/>
      <c r="D17" s="30"/>
      <c r="E17" s="65" t="s">
        <v>43</v>
      </c>
      <c r="F17" s="48" t="str">
        <f>IF(ISBLANK(D17),"",IF(E17="ja",[2]Übersicht!$C$7,"keine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44</v>
      </c>
      <c r="W17" s="101"/>
      <c r="Y17" s="32">
        <f t="shared" si="0"/>
        <v>0</v>
      </c>
      <c r="Z17" s="32">
        <f t="shared" si="1"/>
        <v>0</v>
      </c>
      <c r="AA17" s="43" t="str">
        <f t="shared" si="2"/>
        <v/>
      </c>
      <c r="AB17" s="43" t="e" vm="4">
        <f t="shared" si="3"/>
        <v>#VALUE!</v>
      </c>
      <c r="AC17" s="32">
        <f t="shared" si="4"/>
        <v>0</v>
      </c>
      <c r="AD17" s="32">
        <f t="shared" si="5"/>
        <v>0</v>
      </c>
      <c r="AE17" s="33" t="s">
        <v>143</v>
      </c>
      <c r="AF17" s="32" t="str">
        <f t="shared" si="6"/>
        <v/>
      </c>
      <c r="AG17" s="32">
        <f t="shared" si="7"/>
        <v>0</v>
      </c>
      <c r="AH17" s="32" t="e">
        <f t="shared" si="13"/>
        <v>#VALUE!</v>
      </c>
      <c r="AI17" s="32"/>
      <c r="AJ17" s="32"/>
      <c r="AK17" s="32"/>
      <c r="AL17" s="32"/>
      <c r="AM17" s="32"/>
      <c r="AN17" s="32">
        <v>4</v>
      </c>
      <c r="AO17" s="32">
        <v>2</v>
      </c>
      <c r="AP17" s="32">
        <v>2</v>
      </c>
      <c r="AQ17" s="32">
        <f t="shared" si="8"/>
        <v>0</v>
      </c>
      <c r="AR17" s="32">
        <f t="shared" si="9"/>
        <v>0</v>
      </c>
      <c r="AS17" s="32">
        <f t="shared" si="10"/>
        <v>0</v>
      </c>
      <c r="AT17" s="32">
        <f t="shared" si="11"/>
        <v>0</v>
      </c>
      <c r="AU17" s="32" t="str">
        <f t="shared" si="12"/>
        <v>keine</v>
      </c>
      <c r="AV17" s="32"/>
      <c r="AW17" s="32" t="b">
        <f t="shared" si="14"/>
        <v>0</v>
      </c>
      <c r="AX17" s="38"/>
      <c r="AY17" s="38"/>
      <c r="AZ17" s="38" t="b">
        <f t="shared" si="15"/>
        <v>0</v>
      </c>
      <c r="BA17" s="38" t="b">
        <f t="shared" si="16"/>
        <v>0</v>
      </c>
      <c r="BB17" s="38"/>
      <c r="BC17" s="38"/>
      <c r="BD17" s="38"/>
      <c r="BE17" s="38"/>
      <c r="BF17" s="38"/>
      <c r="BG17" s="38"/>
      <c r="BH17" s="38"/>
      <c r="BI17" s="38"/>
      <c r="BJ17" s="38" t="str">
        <f>IFERROR(INDEX(Preisfaktoren!$B$22:$C$44,MATCH(D17,Preisfaktoren!$B$22:$B$44,0),2),"")</f>
        <v/>
      </c>
      <c r="BK17" s="38" t="str">
        <f>IFERROR(INDEX(Preisfaktoren!$B$22:$F$44,MATCH(D17,Preisfaktoren!$B$22:$B$44,0),5),"")</f>
        <v/>
      </c>
      <c r="BL17" s="38" t="str">
        <f>IFERROR(INDEX(Biegeabzug!$A$4:$H$21,MATCH(BK17,Biegeabzug!$A$4:$A$21,0),MATCH(0,Biegeabzug!A25:H25,1)),"")</f>
        <v/>
      </c>
      <c r="BM17" s="38" t="b">
        <f t="shared" si="17"/>
        <v>1</v>
      </c>
    </row>
    <row r="18" spans="1:65">
      <c r="A18" s="30"/>
      <c r="B18" s="30"/>
      <c r="C18" s="30"/>
      <c r="D18" s="30"/>
      <c r="E18" s="65" t="s">
        <v>43</v>
      </c>
      <c r="F18" s="48" t="str">
        <f>IF(ISBLANK(D18),"",IF(E18="ja",[2]Übersicht!$C$7,"keine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44</v>
      </c>
      <c r="W18" s="101"/>
      <c r="Y18" s="32">
        <f t="shared" si="0"/>
        <v>0</v>
      </c>
      <c r="Z18" s="32">
        <f t="shared" si="1"/>
        <v>0</v>
      </c>
      <c r="AA18" s="43" t="str">
        <f t="shared" si="2"/>
        <v/>
      </c>
      <c r="AB18" s="43" t="e" vm="4">
        <f t="shared" si="3"/>
        <v>#VALUE!</v>
      </c>
      <c r="AC18" s="32">
        <f t="shared" si="4"/>
        <v>0</v>
      </c>
      <c r="AD18" s="32">
        <f t="shared" si="5"/>
        <v>0</v>
      </c>
      <c r="AE18" s="33" t="s">
        <v>143</v>
      </c>
      <c r="AF18" s="32" t="str">
        <f t="shared" si="6"/>
        <v/>
      </c>
      <c r="AG18" s="32">
        <f t="shared" si="7"/>
        <v>0</v>
      </c>
      <c r="AH18" s="32" t="e">
        <f t="shared" si="13"/>
        <v>#VALUE!</v>
      </c>
      <c r="AI18" s="32"/>
      <c r="AJ18" s="32"/>
      <c r="AK18" s="32"/>
      <c r="AL18" s="32"/>
      <c r="AM18" s="32"/>
      <c r="AN18" s="32">
        <v>4</v>
      </c>
      <c r="AO18" s="32">
        <v>2</v>
      </c>
      <c r="AP18" s="32">
        <v>2</v>
      </c>
      <c r="AQ18" s="32">
        <f t="shared" si="8"/>
        <v>0</v>
      </c>
      <c r="AR18" s="32">
        <f t="shared" si="9"/>
        <v>0</v>
      </c>
      <c r="AS18" s="32">
        <f t="shared" si="10"/>
        <v>0</v>
      </c>
      <c r="AT18" s="32">
        <f t="shared" si="11"/>
        <v>0</v>
      </c>
      <c r="AU18" s="32" t="str">
        <f t="shared" si="12"/>
        <v>keine</v>
      </c>
      <c r="AV18" s="32"/>
      <c r="AW18" s="32" t="b">
        <f t="shared" si="14"/>
        <v>0</v>
      </c>
      <c r="AX18" s="38"/>
      <c r="AY18" s="38"/>
      <c r="AZ18" s="38" t="b">
        <f t="shared" si="15"/>
        <v>0</v>
      </c>
      <c r="BA18" s="38" t="b">
        <f t="shared" si="16"/>
        <v>0</v>
      </c>
      <c r="BB18" s="38"/>
      <c r="BC18" s="38"/>
      <c r="BD18" s="38"/>
      <c r="BE18" s="38"/>
      <c r="BF18" s="38"/>
      <c r="BG18" s="38"/>
      <c r="BH18" s="38"/>
      <c r="BI18" s="38"/>
      <c r="BJ18" s="38" t="str">
        <f>IFERROR(INDEX(Preisfaktoren!$B$22:$C$44,MATCH(D18,Preisfaktoren!$B$22:$B$44,0),2),"")</f>
        <v/>
      </c>
      <c r="BK18" s="38" t="str">
        <f>IFERROR(INDEX(Preisfaktoren!$B$22:$F$44,MATCH(D18,Preisfaktoren!$B$22:$B$44,0),5),"")</f>
        <v/>
      </c>
      <c r="BL18" s="38" t="str">
        <f>IFERROR(INDEX(Biegeabzug!$A$4:$H$21,MATCH(BK18,Biegeabzug!$A$4:$A$21,0),MATCH(0,Biegeabzug!A26:H26,1)),"")</f>
        <v/>
      </c>
      <c r="BM18" s="38" t="b">
        <f t="shared" si="17"/>
        <v>1</v>
      </c>
    </row>
    <row r="19" spans="1:65">
      <c r="A19" s="30"/>
      <c r="B19" s="30"/>
      <c r="C19" s="30"/>
      <c r="D19" s="30"/>
      <c r="E19" s="65" t="s">
        <v>43</v>
      </c>
      <c r="F19" s="48" t="str">
        <f>IF(ISBLANK(D19),"",IF(E19="ja",[2]Übersicht!$C$7,"keine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44</v>
      </c>
      <c r="W19" s="101"/>
      <c r="Y19" s="32">
        <f t="shared" si="0"/>
        <v>0</v>
      </c>
      <c r="Z19" s="32">
        <f t="shared" si="1"/>
        <v>0</v>
      </c>
      <c r="AA19" s="43" t="str">
        <f t="shared" si="2"/>
        <v/>
      </c>
      <c r="AB19" s="43" t="e" vm="4">
        <f t="shared" si="3"/>
        <v>#VALUE!</v>
      </c>
      <c r="AC19" s="32">
        <f t="shared" si="4"/>
        <v>0</v>
      </c>
      <c r="AD19" s="32">
        <f t="shared" si="5"/>
        <v>0</v>
      </c>
      <c r="AE19" s="33" t="s">
        <v>143</v>
      </c>
      <c r="AF19" s="32" t="str">
        <f t="shared" si="6"/>
        <v/>
      </c>
      <c r="AG19" s="32">
        <f t="shared" si="7"/>
        <v>0</v>
      </c>
      <c r="AH19" s="32" t="e">
        <f t="shared" si="13"/>
        <v>#VALUE!</v>
      </c>
      <c r="AI19" s="32"/>
      <c r="AJ19" s="32"/>
      <c r="AK19" s="32"/>
      <c r="AL19" s="32"/>
      <c r="AM19" s="32"/>
      <c r="AN19" s="32">
        <v>4</v>
      </c>
      <c r="AO19" s="32">
        <v>2</v>
      </c>
      <c r="AP19" s="32">
        <v>2</v>
      </c>
      <c r="AQ19" s="32">
        <f t="shared" si="8"/>
        <v>0</v>
      </c>
      <c r="AR19" s="32">
        <f t="shared" si="9"/>
        <v>0</v>
      </c>
      <c r="AS19" s="32">
        <f t="shared" si="10"/>
        <v>0</v>
      </c>
      <c r="AT19" s="32">
        <f t="shared" si="11"/>
        <v>0</v>
      </c>
      <c r="AU19" s="32" t="str">
        <f t="shared" si="12"/>
        <v>keine</v>
      </c>
      <c r="AV19" s="32"/>
      <c r="AW19" s="32" t="b">
        <f t="shared" si="14"/>
        <v>0</v>
      </c>
      <c r="AX19" s="38"/>
      <c r="AY19" s="38"/>
      <c r="AZ19" s="38" t="b">
        <f t="shared" si="15"/>
        <v>0</v>
      </c>
      <c r="BA19" s="38" t="b">
        <f t="shared" si="16"/>
        <v>0</v>
      </c>
      <c r="BB19" s="38"/>
      <c r="BC19" s="38"/>
      <c r="BD19" s="38"/>
      <c r="BE19" s="38"/>
      <c r="BF19" s="38"/>
      <c r="BG19" s="38"/>
      <c r="BH19" s="38"/>
      <c r="BI19" s="38"/>
      <c r="BJ19" s="38" t="str">
        <f>IFERROR(INDEX(Preisfaktoren!$B$22:$C$44,MATCH(D19,Preisfaktoren!$B$22:$B$44,0),2),"")</f>
        <v/>
      </c>
      <c r="BK19" s="38" t="str">
        <f>IFERROR(INDEX(Preisfaktoren!$B$22:$F$44,MATCH(D19,Preisfaktoren!$B$22:$B$44,0),5),"")</f>
        <v/>
      </c>
      <c r="BL19" s="38" t="str">
        <f>IFERROR(INDEX(Biegeabzug!$A$4:$H$21,MATCH(BK19,Biegeabzug!$A$4:$A$21,0),MATCH(0,Biegeabzug!A27:H27,1)),"")</f>
        <v/>
      </c>
      <c r="BM19" s="38" t="b">
        <f t="shared" si="17"/>
        <v>1</v>
      </c>
    </row>
    <row r="20" spans="1:65">
      <c r="A20" s="30"/>
      <c r="B20" s="30"/>
      <c r="C20" s="30"/>
      <c r="D20" s="30"/>
      <c r="E20" s="65" t="s">
        <v>43</v>
      </c>
      <c r="F20" s="48" t="str">
        <f>IF(ISBLANK(D20),"",IF(E20="ja",[2]Übersicht!$C$7,"keine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44</v>
      </c>
      <c r="W20" s="101"/>
      <c r="Y20" s="32">
        <f t="shared" si="0"/>
        <v>0</v>
      </c>
      <c r="Z20" s="32">
        <f t="shared" si="1"/>
        <v>0</v>
      </c>
      <c r="AA20" s="43" t="str">
        <f t="shared" si="2"/>
        <v/>
      </c>
      <c r="AB20" s="43" t="e" vm="4">
        <f t="shared" si="3"/>
        <v>#VALUE!</v>
      </c>
      <c r="AC20" s="32">
        <f t="shared" si="4"/>
        <v>0</v>
      </c>
      <c r="AD20" s="32">
        <f t="shared" si="5"/>
        <v>0</v>
      </c>
      <c r="AE20" s="33" t="s">
        <v>143</v>
      </c>
      <c r="AF20" s="32" t="str">
        <f t="shared" si="6"/>
        <v/>
      </c>
      <c r="AG20" s="32">
        <f t="shared" si="7"/>
        <v>0</v>
      </c>
      <c r="AH20" s="32" t="e">
        <f t="shared" si="13"/>
        <v>#VALUE!</v>
      </c>
      <c r="AI20" s="32"/>
      <c r="AJ20" s="32"/>
      <c r="AK20" s="32"/>
      <c r="AL20" s="32"/>
      <c r="AM20" s="32"/>
      <c r="AN20" s="32">
        <v>4</v>
      </c>
      <c r="AO20" s="32">
        <v>2</v>
      </c>
      <c r="AP20" s="32">
        <v>2</v>
      </c>
      <c r="AQ20" s="32">
        <f t="shared" si="8"/>
        <v>0</v>
      </c>
      <c r="AR20" s="32">
        <f t="shared" si="9"/>
        <v>0</v>
      </c>
      <c r="AS20" s="32">
        <f t="shared" si="10"/>
        <v>0</v>
      </c>
      <c r="AT20" s="32">
        <f t="shared" si="11"/>
        <v>0</v>
      </c>
      <c r="AU20" s="32" t="str">
        <f t="shared" si="12"/>
        <v>keine</v>
      </c>
      <c r="AV20" s="32"/>
      <c r="AW20" s="32" t="b">
        <f t="shared" si="14"/>
        <v>0</v>
      </c>
      <c r="AX20" s="38"/>
      <c r="AY20" s="38"/>
      <c r="AZ20" s="38" t="b">
        <f t="shared" si="15"/>
        <v>0</v>
      </c>
      <c r="BA20" s="38" t="b">
        <f t="shared" si="16"/>
        <v>0</v>
      </c>
      <c r="BB20" s="38"/>
      <c r="BC20" s="38"/>
      <c r="BD20" s="38"/>
      <c r="BE20" s="38"/>
      <c r="BF20" s="38"/>
      <c r="BG20" s="38"/>
      <c r="BH20" s="38"/>
      <c r="BI20" s="38"/>
      <c r="BJ20" s="38" t="str">
        <f>IFERROR(INDEX(Preisfaktoren!$B$22:$C$44,MATCH(D20,Preisfaktoren!$B$22:$B$44,0),2),"")</f>
        <v/>
      </c>
      <c r="BK20" s="38" t="str">
        <f>IFERROR(INDEX(Preisfaktoren!$B$22:$F$44,MATCH(D20,Preisfaktoren!$B$22:$B$44,0),5),"")</f>
        <v/>
      </c>
      <c r="BL20" s="38" t="str">
        <f>IFERROR(INDEX(Biegeabzug!$A$4:$H$21,MATCH(BK20,Biegeabzug!$A$4:$A$21,0),MATCH(0,Biegeabzug!A28:H28,1)),"")</f>
        <v/>
      </c>
      <c r="BM20" s="38" t="b">
        <f t="shared" si="17"/>
        <v>1</v>
      </c>
    </row>
    <row r="21" spans="1:65">
      <c r="A21" s="30"/>
      <c r="B21" s="30"/>
      <c r="C21" s="30"/>
      <c r="D21" s="30"/>
      <c r="E21" s="65" t="s">
        <v>43</v>
      </c>
      <c r="F21" s="48" t="str">
        <f>IF(ISBLANK(D21),"",IF(E21="ja",[2]Übersicht!$C$7,"keine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44</v>
      </c>
      <c r="W21" s="101"/>
      <c r="Y21" s="32">
        <f t="shared" si="0"/>
        <v>0</v>
      </c>
      <c r="Z21" s="32">
        <f t="shared" si="1"/>
        <v>0</v>
      </c>
      <c r="AA21" s="43" t="str">
        <f t="shared" si="2"/>
        <v/>
      </c>
      <c r="AB21" s="43" t="e" vm="4">
        <f t="shared" si="3"/>
        <v>#VALUE!</v>
      </c>
      <c r="AC21" s="32">
        <f t="shared" si="4"/>
        <v>0</v>
      </c>
      <c r="AD21" s="32">
        <f t="shared" si="5"/>
        <v>0</v>
      </c>
      <c r="AE21" s="33" t="s">
        <v>143</v>
      </c>
      <c r="AF21" s="32" t="str">
        <f t="shared" si="6"/>
        <v/>
      </c>
      <c r="AG21" s="32">
        <f t="shared" si="7"/>
        <v>0</v>
      </c>
      <c r="AH21" s="32" t="e">
        <f t="shared" si="13"/>
        <v>#VALUE!</v>
      </c>
      <c r="AI21" s="32"/>
      <c r="AJ21" s="32"/>
      <c r="AK21" s="32"/>
      <c r="AL21" s="32"/>
      <c r="AM21" s="32"/>
      <c r="AN21" s="32">
        <v>4</v>
      </c>
      <c r="AO21" s="32">
        <v>2</v>
      </c>
      <c r="AP21" s="32">
        <v>2</v>
      </c>
      <c r="AQ21" s="32">
        <f t="shared" si="8"/>
        <v>0</v>
      </c>
      <c r="AR21" s="32">
        <f t="shared" si="9"/>
        <v>0</v>
      </c>
      <c r="AS21" s="32">
        <f t="shared" si="10"/>
        <v>0</v>
      </c>
      <c r="AT21" s="32">
        <f t="shared" si="11"/>
        <v>0</v>
      </c>
      <c r="AU21" s="32" t="str">
        <f t="shared" si="12"/>
        <v>keine</v>
      </c>
      <c r="AV21" s="32"/>
      <c r="AW21" s="32" t="b">
        <f t="shared" si="14"/>
        <v>0</v>
      </c>
      <c r="AX21" s="38"/>
      <c r="AY21" s="38"/>
      <c r="AZ21" s="38" t="b">
        <f t="shared" si="15"/>
        <v>0</v>
      </c>
      <c r="BA21" s="38" t="b">
        <f t="shared" si="16"/>
        <v>0</v>
      </c>
      <c r="BB21" s="38"/>
      <c r="BC21" s="38"/>
      <c r="BD21" s="38"/>
      <c r="BE21" s="38"/>
      <c r="BF21" s="38"/>
      <c r="BG21" s="38"/>
      <c r="BH21" s="38"/>
      <c r="BI21" s="38"/>
      <c r="BJ21" s="38" t="str">
        <f>IFERROR(INDEX(Preisfaktoren!$B$22:$C$44,MATCH(D21,Preisfaktoren!$B$22:$B$44,0),2),"")</f>
        <v/>
      </c>
      <c r="BK21" s="38" t="str">
        <f>IFERROR(INDEX(Preisfaktoren!$B$22:$F$44,MATCH(D21,Preisfaktoren!$B$22:$B$44,0),5),"")</f>
        <v/>
      </c>
      <c r="BL21" s="38" t="str">
        <f>IFERROR(INDEX(Biegeabzug!$A$4:$H$21,MATCH(BK21,Biegeabzug!$A$4:$A$21,0),MATCH(0,Biegeabzug!A29:H29,1)),"")</f>
        <v/>
      </c>
      <c r="BM21" s="38" t="b">
        <f t="shared" si="17"/>
        <v>1</v>
      </c>
    </row>
    <row r="22" spans="1:65">
      <c r="A22" s="30"/>
      <c r="B22" s="30"/>
      <c r="C22" s="30"/>
      <c r="D22" s="30"/>
      <c r="E22" s="65" t="s">
        <v>43</v>
      </c>
      <c r="F22" s="48" t="str">
        <f>IF(ISBLANK(D22),"",IF(E22="ja",[2]Übersicht!$C$7,"keine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44</v>
      </c>
      <c r="W22" s="101"/>
      <c r="Y22" s="32">
        <f t="shared" si="0"/>
        <v>0</v>
      </c>
      <c r="Z22" s="32">
        <f t="shared" si="1"/>
        <v>0</v>
      </c>
      <c r="AA22" s="43" t="str">
        <f t="shared" si="2"/>
        <v/>
      </c>
      <c r="AB22" s="43" t="e" vm="4">
        <f t="shared" si="3"/>
        <v>#VALUE!</v>
      </c>
      <c r="AC22" s="32">
        <f t="shared" si="4"/>
        <v>0</v>
      </c>
      <c r="AD22" s="32">
        <f t="shared" si="5"/>
        <v>0</v>
      </c>
      <c r="AE22" s="33" t="s">
        <v>143</v>
      </c>
      <c r="AF22" s="32" t="str">
        <f t="shared" si="6"/>
        <v/>
      </c>
      <c r="AG22" s="32">
        <f t="shared" si="7"/>
        <v>0</v>
      </c>
      <c r="AH22" s="32" t="e">
        <f t="shared" si="13"/>
        <v>#VALUE!</v>
      </c>
      <c r="AI22" s="32"/>
      <c r="AJ22" s="32"/>
      <c r="AK22" s="32"/>
      <c r="AL22" s="32"/>
      <c r="AM22" s="32"/>
      <c r="AN22" s="32">
        <v>4</v>
      </c>
      <c r="AO22" s="32">
        <v>2</v>
      </c>
      <c r="AP22" s="32">
        <v>2</v>
      </c>
      <c r="AQ22" s="32">
        <f t="shared" si="8"/>
        <v>0</v>
      </c>
      <c r="AR22" s="32">
        <f t="shared" si="9"/>
        <v>0</v>
      </c>
      <c r="AS22" s="32">
        <f t="shared" si="10"/>
        <v>0</v>
      </c>
      <c r="AT22" s="32">
        <f t="shared" si="11"/>
        <v>0</v>
      </c>
      <c r="AU22" s="32" t="str">
        <f t="shared" si="12"/>
        <v>keine</v>
      </c>
      <c r="AV22" s="32"/>
      <c r="AW22" s="32" t="b">
        <f t="shared" si="14"/>
        <v>0</v>
      </c>
      <c r="AX22" s="38"/>
      <c r="AY22" s="38"/>
      <c r="AZ22" s="38" t="b">
        <f t="shared" si="15"/>
        <v>0</v>
      </c>
      <c r="BA22" s="38" t="b">
        <f t="shared" si="16"/>
        <v>0</v>
      </c>
      <c r="BB22" s="38"/>
      <c r="BC22" s="38"/>
      <c r="BD22" s="38"/>
      <c r="BE22" s="38"/>
      <c r="BF22" s="38"/>
      <c r="BG22" s="38"/>
      <c r="BH22" s="38"/>
      <c r="BI22" s="38"/>
      <c r="BJ22" s="38" t="str">
        <f>IFERROR(INDEX(Preisfaktoren!$B$22:$C$44,MATCH(D22,Preisfaktoren!$B$22:$B$44,0),2),"")</f>
        <v/>
      </c>
      <c r="BK22" s="38" t="str">
        <f>IFERROR(INDEX(Preisfaktoren!$B$22:$F$44,MATCH(D22,Preisfaktoren!$B$22:$B$44,0),5),"")</f>
        <v/>
      </c>
      <c r="BL22" s="38" t="str">
        <f>IFERROR(INDEX(Biegeabzug!$A$4:$H$21,MATCH(BK22,Biegeabzug!$A$4:$A$21,0),MATCH(0,Biegeabzug!A30:H30,1)),"")</f>
        <v/>
      </c>
      <c r="BM22" s="38" t="b">
        <f t="shared" si="17"/>
        <v>1</v>
      </c>
    </row>
    <row r="23" spans="1:65">
      <c r="A23" s="30"/>
      <c r="B23" s="30"/>
      <c r="C23" s="30"/>
      <c r="D23" s="30"/>
      <c r="E23" s="65" t="s">
        <v>43</v>
      </c>
      <c r="F23" s="48" t="str">
        <f>IF(ISBLANK(D23),"",IF(E23="ja",[2]Übersicht!$C$7,"keine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44</v>
      </c>
      <c r="W23" s="101"/>
      <c r="Y23" s="32">
        <f t="shared" si="0"/>
        <v>0</v>
      </c>
      <c r="Z23" s="32">
        <f t="shared" si="1"/>
        <v>0</v>
      </c>
      <c r="AA23" s="43" t="str">
        <f t="shared" si="2"/>
        <v/>
      </c>
      <c r="AB23" s="43" t="e" vm="4">
        <f t="shared" si="3"/>
        <v>#VALUE!</v>
      </c>
      <c r="AC23" s="32">
        <f t="shared" si="4"/>
        <v>0</v>
      </c>
      <c r="AD23" s="32">
        <f t="shared" si="5"/>
        <v>0</v>
      </c>
      <c r="AE23" s="33" t="s">
        <v>143</v>
      </c>
      <c r="AF23" s="32" t="str">
        <f t="shared" si="6"/>
        <v/>
      </c>
      <c r="AG23" s="32">
        <f t="shared" si="7"/>
        <v>0</v>
      </c>
      <c r="AH23" s="32" t="e">
        <f t="shared" si="13"/>
        <v>#VALUE!</v>
      </c>
      <c r="AI23" s="32"/>
      <c r="AJ23" s="32"/>
      <c r="AK23" s="32"/>
      <c r="AL23" s="32"/>
      <c r="AM23" s="32"/>
      <c r="AN23" s="32">
        <v>4</v>
      </c>
      <c r="AO23" s="32">
        <v>2</v>
      </c>
      <c r="AP23" s="32">
        <v>2</v>
      </c>
      <c r="AQ23" s="32">
        <f t="shared" si="8"/>
        <v>0</v>
      </c>
      <c r="AR23" s="32">
        <f t="shared" si="9"/>
        <v>0</v>
      </c>
      <c r="AS23" s="32">
        <f t="shared" si="10"/>
        <v>0</v>
      </c>
      <c r="AT23" s="32">
        <f t="shared" si="11"/>
        <v>0</v>
      </c>
      <c r="AU23" s="32" t="str">
        <f t="shared" si="12"/>
        <v>keine</v>
      </c>
      <c r="AV23" s="32"/>
      <c r="AW23" s="32" t="b">
        <f t="shared" si="14"/>
        <v>0</v>
      </c>
      <c r="AX23" s="38"/>
      <c r="AY23" s="38"/>
      <c r="AZ23" s="38" t="b">
        <f t="shared" si="15"/>
        <v>0</v>
      </c>
      <c r="BA23" s="38" t="b">
        <f t="shared" si="16"/>
        <v>0</v>
      </c>
      <c r="BB23" s="38"/>
      <c r="BC23" s="38"/>
      <c r="BD23" s="38"/>
      <c r="BE23" s="38"/>
      <c r="BF23" s="38"/>
      <c r="BG23" s="38"/>
      <c r="BH23" s="38"/>
      <c r="BI23" s="38"/>
      <c r="BJ23" s="38" t="str">
        <f>IFERROR(INDEX(Preisfaktoren!$B$22:$C$44,MATCH(D23,Preisfaktoren!$B$22:$B$44,0),2),"")</f>
        <v/>
      </c>
      <c r="BK23" s="38" t="str">
        <f>IFERROR(INDEX(Preisfaktoren!$B$22:$F$44,MATCH(D23,Preisfaktoren!$B$22:$B$44,0),5),"")</f>
        <v/>
      </c>
      <c r="BL23" s="38" t="str">
        <f>IFERROR(INDEX(Biegeabzug!$A$4:$H$21,MATCH(BK23,Biegeabzug!$A$4:$A$21,0),MATCH(0,Biegeabzug!A31:H31,1)),"")</f>
        <v/>
      </c>
      <c r="BM23" s="38" t="b">
        <f t="shared" si="17"/>
        <v>1</v>
      </c>
    </row>
    <row r="24" spans="1:65">
      <c r="A24" s="30"/>
      <c r="B24" s="30"/>
      <c r="C24" s="30"/>
      <c r="D24" s="30"/>
      <c r="E24" s="65" t="s">
        <v>43</v>
      </c>
      <c r="F24" s="48" t="str">
        <f>IF(ISBLANK(D24),"",IF(E24="ja",[2]Übersicht!$C$7,"keine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44</v>
      </c>
      <c r="W24" s="101"/>
      <c r="Y24" s="32">
        <f t="shared" si="0"/>
        <v>0</v>
      </c>
      <c r="Z24" s="32">
        <f t="shared" si="1"/>
        <v>0</v>
      </c>
      <c r="AA24" s="43" t="str">
        <f t="shared" si="2"/>
        <v/>
      </c>
      <c r="AB24" s="43" t="e" vm="4">
        <f t="shared" si="3"/>
        <v>#VALUE!</v>
      </c>
      <c r="AC24" s="32">
        <f t="shared" si="4"/>
        <v>0</v>
      </c>
      <c r="AD24" s="32">
        <f t="shared" si="5"/>
        <v>0</v>
      </c>
      <c r="AE24" s="33" t="s">
        <v>143</v>
      </c>
      <c r="AF24" s="32" t="str">
        <f t="shared" si="6"/>
        <v/>
      </c>
      <c r="AG24" s="32">
        <f t="shared" si="7"/>
        <v>0</v>
      </c>
      <c r="AH24" s="32" t="e">
        <f t="shared" si="13"/>
        <v>#VALUE!</v>
      </c>
      <c r="AI24" s="32"/>
      <c r="AJ24" s="32"/>
      <c r="AK24" s="32"/>
      <c r="AL24" s="32"/>
      <c r="AM24" s="32"/>
      <c r="AN24" s="32">
        <v>4</v>
      </c>
      <c r="AO24" s="32">
        <v>2</v>
      </c>
      <c r="AP24" s="32">
        <v>2</v>
      </c>
      <c r="AQ24" s="32">
        <f t="shared" si="8"/>
        <v>0</v>
      </c>
      <c r="AR24" s="32">
        <f t="shared" si="9"/>
        <v>0</v>
      </c>
      <c r="AS24" s="32">
        <f t="shared" si="10"/>
        <v>0</v>
      </c>
      <c r="AT24" s="32">
        <f t="shared" si="11"/>
        <v>0</v>
      </c>
      <c r="AU24" s="32" t="str">
        <f t="shared" si="12"/>
        <v>keine</v>
      </c>
      <c r="AV24" s="32"/>
      <c r="AW24" s="32" t="b">
        <f t="shared" si="14"/>
        <v>0</v>
      </c>
      <c r="AX24" s="38"/>
      <c r="AY24" s="38"/>
      <c r="AZ24" s="38" t="b">
        <f t="shared" si="15"/>
        <v>0</v>
      </c>
      <c r="BA24" s="38" t="b">
        <f t="shared" si="16"/>
        <v>0</v>
      </c>
      <c r="BB24" s="38"/>
      <c r="BC24" s="38"/>
      <c r="BD24" s="38"/>
      <c r="BE24" s="38"/>
      <c r="BF24" s="38"/>
      <c r="BG24" s="38"/>
      <c r="BH24" s="38"/>
      <c r="BI24" s="38"/>
      <c r="BJ24" s="38" t="str">
        <f>IFERROR(INDEX(Preisfaktoren!$B$22:$C$44,MATCH(D24,Preisfaktoren!$B$22:$B$44,0),2),"")</f>
        <v/>
      </c>
      <c r="BK24" s="38" t="str">
        <f>IFERROR(INDEX(Preisfaktoren!$B$22:$F$44,MATCH(D24,Preisfaktoren!$B$22:$B$44,0),5),"")</f>
        <v/>
      </c>
      <c r="BL24" s="38" t="str">
        <f>IFERROR(INDEX(Biegeabzug!$A$4:$H$21,MATCH(BK24,Biegeabzug!$A$4:$A$21,0),MATCH(0,Biegeabzug!A32:H32,1)),"")</f>
        <v/>
      </c>
      <c r="BM24" s="38" t="b">
        <f t="shared" si="17"/>
        <v>1</v>
      </c>
    </row>
    <row r="25" spans="1:65">
      <c r="A25" s="30"/>
      <c r="B25" s="30"/>
      <c r="C25" s="30"/>
      <c r="D25" s="30"/>
      <c r="E25" s="65" t="s">
        <v>43</v>
      </c>
      <c r="F25" s="48" t="str">
        <f>IF(ISBLANK(D25),"",IF(E25="ja",[2]Übersicht!$C$7,"keine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44</v>
      </c>
      <c r="W25" s="101"/>
      <c r="Y25" s="32">
        <f t="shared" si="0"/>
        <v>0</v>
      </c>
      <c r="Z25" s="32">
        <f t="shared" si="1"/>
        <v>0</v>
      </c>
      <c r="AA25" s="43" t="str">
        <f t="shared" si="2"/>
        <v/>
      </c>
      <c r="AB25" s="43" t="e" vm="4">
        <f t="shared" si="3"/>
        <v>#VALUE!</v>
      </c>
      <c r="AC25" s="32">
        <f t="shared" si="4"/>
        <v>0</v>
      </c>
      <c r="AD25" s="32">
        <f t="shared" si="5"/>
        <v>0</v>
      </c>
      <c r="AE25" s="33" t="s">
        <v>143</v>
      </c>
      <c r="AF25" s="32" t="str">
        <f t="shared" si="6"/>
        <v/>
      </c>
      <c r="AG25" s="32">
        <f t="shared" si="7"/>
        <v>0</v>
      </c>
      <c r="AH25" s="32" t="e">
        <f t="shared" si="13"/>
        <v>#VALUE!</v>
      </c>
      <c r="AI25" s="32"/>
      <c r="AJ25" s="32"/>
      <c r="AK25" s="32"/>
      <c r="AL25" s="32"/>
      <c r="AM25" s="32"/>
      <c r="AN25" s="32">
        <v>4</v>
      </c>
      <c r="AO25" s="32">
        <v>2</v>
      </c>
      <c r="AP25" s="32">
        <v>2</v>
      </c>
      <c r="AQ25" s="32">
        <f t="shared" si="8"/>
        <v>0</v>
      </c>
      <c r="AR25" s="32">
        <f t="shared" si="9"/>
        <v>0</v>
      </c>
      <c r="AS25" s="32">
        <f t="shared" si="10"/>
        <v>0</v>
      </c>
      <c r="AT25" s="32">
        <f t="shared" si="11"/>
        <v>0</v>
      </c>
      <c r="AU25" s="32" t="str">
        <f t="shared" si="12"/>
        <v>keine</v>
      </c>
      <c r="AV25" s="32"/>
      <c r="AW25" s="32" t="b">
        <f t="shared" si="14"/>
        <v>0</v>
      </c>
      <c r="AX25" s="38"/>
      <c r="AY25" s="38"/>
      <c r="AZ25" s="38" t="b">
        <f t="shared" si="15"/>
        <v>0</v>
      </c>
      <c r="BA25" s="38" t="b">
        <f t="shared" si="16"/>
        <v>0</v>
      </c>
      <c r="BB25" s="38"/>
      <c r="BC25" s="38"/>
      <c r="BD25" s="38"/>
      <c r="BE25" s="38"/>
      <c r="BF25" s="38"/>
      <c r="BG25" s="38"/>
      <c r="BH25" s="38"/>
      <c r="BI25" s="38"/>
      <c r="BJ25" s="38" t="str">
        <f>IFERROR(INDEX(Preisfaktoren!$B$22:$C$44,MATCH(D25,Preisfaktoren!$B$22:$B$44,0),2),"")</f>
        <v/>
      </c>
      <c r="BK25" s="38" t="str">
        <f>IFERROR(INDEX(Preisfaktoren!$B$22:$F$44,MATCH(D25,Preisfaktoren!$B$22:$B$44,0),5),"")</f>
        <v/>
      </c>
      <c r="BL25" s="38" t="str">
        <f>IFERROR(INDEX(Biegeabzug!$A$4:$H$21,MATCH(BK25,Biegeabzug!$A$4:$A$21,0),MATCH(0,Biegeabzug!A33:H33,1)),"")</f>
        <v/>
      </c>
      <c r="BM25" s="38" t="b">
        <f t="shared" si="17"/>
        <v>1</v>
      </c>
    </row>
  </sheetData>
  <sheetProtection sheet="1" objects="1" scenarios="1"/>
  <mergeCells count="3">
    <mergeCell ref="A3:D3"/>
    <mergeCell ref="C2:D2"/>
    <mergeCell ref="R4:T4"/>
  </mergeCells>
  <conditionalFormatting sqref="V6:V25">
    <cfRule type="expression" dxfId="37" priority="1">
      <formula>NOT($BM6)</formula>
    </cfRule>
  </conditionalFormatting>
  <conditionalFormatting sqref="AE6:AE25">
    <cfRule type="expression" dxfId="36" priority="2">
      <formula>AD6&lt;&gt;#REF!</formula>
    </cfRule>
  </conditionalFormatting>
  <dataValidations count="10">
    <dataValidation allowBlank="1" sqref="F6:F25" xr:uid="{56F9AAEF-7810-4E8F-9C9C-7D7DE84C425E}"/>
    <dataValidation type="list" allowBlank="1" showInputMessage="1" showErrorMessage="1" sqref="AE6:AE25" xr:uid="{818D49FF-D419-4E4E-942E-0F7237102653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5FFD901C-814A-4F75-8494-13B2BA68719B}">
      <formula1>"Ja,Nein"</formula1>
    </dataValidation>
    <dataValidation type="custom" allowBlank="1" showInputMessage="1" showErrorMessage="1" errorTitle="Breite B1 zu schmal" error="Die Breite B1 muss mindestens 14mm sein." sqref="H6:H25" xr:uid="{9202E0B1-0B70-44FC-9D08-AB11091D5826}">
      <formula1>AZ6</formula1>
    </dataValidation>
    <dataValidation type="custom" allowBlank="1" showInputMessage="1" showErrorMessage="1" errorTitle="Höhe H zu grosse" error="Die Höhe H darf maximal 1200mm betragen." sqref="G6:G25" xr:uid="{64479C0F-4B5D-42DD-9BC2-1D2194BDA0A6}">
      <formula1>AY6</formula1>
    </dataValidation>
    <dataValidation allowBlank="1" showErrorMessage="1" errorTitle="Materialstärke zu klein" error="Für Bolzen muss das Material mindestens 2mm stark sein, sonst sieht man Abdrücke auf der Gegenseite." sqref="BM6:BM25" xr:uid="{D0BF3E2D-66A8-4F0A-BDAF-BEEFA921E134}"/>
    <dataValidation type="custom" allowBlank="1" showInputMessage="1" showErrorMessage="1" errorTitle="Breite B2 zu schmal" error="Die Breite B2 muss mehr als doppelt so breit sein wie B1." sqref="I6:I25" xr:uid="{3C206210-0829-41B0-824F-8E98424E2933}">
      <formula1>BA6</formula1>
    </dataValidation>
    <dataValidation type="list" allowBlank="1" showInputMessage="1" showErrorMessage="1" sqref="D6:D25" xr:uid="{25C77063-FCEF-463F-87DE-F93223E69E58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B29EDDFB-A3C4-430D-AE15-E2AAC3385038}"/>
    <dataValidation type="list" allowBlank="1" sqref="E6:E25" xr:uid="{B41A1A23-0EA5-4EF0-BCA6-D2E19D73205F}">
      <formula1>"ja,nein"</formula1>
    </dataValidation>
  </dataValidations>
  <hyperlinks>
    <hyperlink ref="F1" location="'Sélection du type'!A1" display="zurück zu Typenauswahl" xr:uid="{969AB3D8-5D93-408B-BECD-1F2B2FF9462B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CA752-CF65-441A-90F5-F8CA5103A5C4}">
  <dimension ref="A1:BN25"/>
  <sheetViews>
    <sheetView zoomScaleNormal="100" workbookViewId="0">
      <selection activeCell="A6" sqref="A6"/>
    </sheetView>
  </sheetViews>
  <sheetFormatPr baseColWidth="10" defaultColWidth="11.3828125" defaultRowHeight="12.45" outlineLevelCol="1"/>
  <cols>
    <col min="1" max="2" width="11.3828125" customWidth="1"/>
    <col min="3" max="3" width="37.69140625" customWidth="1"/>
    <col min="4" max="4" width="38" customWidth="1"/>
    <col min="5" max="5" width="20.15234375" bestFit="1" customWidth="1"/>
    <col min="6" max="6" width="38" customWidth="1"/>
    <col min="10" max="12" width="11.3828125" hidden="1" customWidth="1"/>
    <col min="13" max="13" width="23.3046875" hidden="1" customWidth="1"/>
    <col min="14" max="15" width="25.69140625" hidden="1" customWidth="1"/>
    <col min="16" max="16" width="11.3828125" hidden="1" customWidth="1"/>
    <col min="17" max="17" width="28.3828125" hidden="1" customWidth="1"/>
    <col min="18" max="18" width="11.3828125" customWidth="1"/>
    <col min="19" max="19" width="14.69140625" bestFit="1" customWidth="1"/>
    <col min="20" max="20" width="11.3828125" customWidth="1"/>
    <col min="21" max="21" width="11.3828125" hidden="1" customWidth="1"/>
    <col min="22" max="22" width="11.3828125" customWidth="1"/>
    <col min="23" max="23" width="31.3828125" customWidth="1"/>
    <col min="24" max="24" width="11.3828125" customWidth="1"/>
    <col min="25" max="62" width="11.3828125" hidden="1" customWidth="1" outlineLevel="1"/>
    <col min="63" max="63" width="14.3046875" hidden="1" customWidth="1" outlineLevel="1"/>
    <col min="64" max="64" width="11.84375" hidden="1" customWidth="1" outlineLevel="1"/>
    <col min="65" max="65" width="11.3828125" hidden="1" customWidth="1" outlineLevel="1"/>
    <col min="66" max="66" width="11.3828125" collapsed="1"/>
  </cols>
  <sheetData>
    <row r="1" spans="1:65" ht="15.45">
      <c r="A1" s="31" t="s">
        <v>58</v>
      </c>
      <c r="B1" s="31"/>
      <c r="C1" s="31"/>
      <c r="D1" s="31"/>
      <c r="F1" s="47" t="s">
        <v>29</v>
      </c>
      <c r="G1" s="31"/>
      <c r="H1" s="31"/>
      <c r="I1" s="31"/>
      <c r="W1" s="31"/>
    </row>
    <row r="2" spans="1:65" ht="42.75" customHeight="1">
      <c r="A2" s="34" t="s">
        <v>30</v>
      </c>
      <c r="C2" s="153" t="s">
        <v>54</v>
      </c>
      <c r="D2" s="153"/>
      <c r="F2" s="57"/>
      <c r="G2" s="57"/>
      <c r="H2" s="57"/>
      <c r="I2" s="57"/>
      <c r="L2" s="34"/>
      <c r="M2" s="34"/>
      <c r="O2" s="57"/>
      <c r="P2" s="57"/>
      <c r="Q2" s="57"/>
      <c r="R2" s="57"/>
      <c r="S2" s="57"/>
      <c r="T2" s="57"/>
      <c r="U2" s="57"/>
      <c r="V2" s="57"/>
      <c r="W2" s="102"/>
      <c r="X2" s="57"/>
      <c r="Y2" s="57"/>
      <c r="Z2" s="57"/>
      <c r="AA2" s="46"/>
    </row>
    <row r="3" spans="1:65" ht="179.25" customHeight="1">
      <c r="A3" s="156" t="e" vm="25">
        <f>INDEX(Bilder,MATCH(A1,Blechbezeichnung,0),3)</f>
        <v>#VALUE!</v>
      </c>
      <c r="B3" s="156"/>
      <c r="C3" s="156"/>
      <c r="D3" s="156"/>
      <c r="F3" s="49" t="e" vm="5">
        <f>INDEX(Bilder,MATCH(A1,Blechbezeichnung,0),2)</f>
        <v>#VALUE!</v>
      </c>
    </row>
    <row r="4" spans="1:65" ht="20.25" customHeight="1">
      <c r="A4" s="98"/>
      <c r="B4" s="98"/>
      <c r="C4" s="98"/>
      <c r="D4" s="98"/>
      <c r="E4" s="49"/>
      <c r="F4" s="49"/>
      <c r="R4" s="159" t="s">
        <v>32</v>
      </c>
      <c r="S4" s="159"/>
      <c r="T4" s="159"/>
    </row>
    <row r="5" spans="1:65" s="29" customFormat="1" ht="73.5" customHeight="1">
      <c r="A5" s="37" t="s">
        <v>13</v>
      </c>
      <c r="B5" s="38" t="s">
        <v>14</v>
      </c>
      <c r="C5" s="38" t="s">
        <v>33</v>
      </c>
      <c r="D5" s="38" t="s">
        <v>18</v>
      </c>
      <c r="E5" s="38" t="s">
        <v>34</v>
      </c>
      <c r="F5" s="38" t="s">
        <v>35</v>
      </c>
      <c r="G5" s="38" t="s">
        <v>36</v>
      </c>
      <c r="H5" s="38" t="s">
        <v>55</v>
      </c>
      <c r="I5" s="38" t="s">
        <v>56</v>
      </c>
      <c r="J5" s="38" t="s">
        <v>156</v>
      </c>
      <c r="K5" s="38" t="s">
        <v>97</v>
      </c>
      <c r="L5" s="38" t="s">
        <v>98</v>
      </c>
      <c r="M5" s="38" t="s">
        <v>115</v>
      </c>
      <c r="N5" s="38" t="s">
        <v>99</v>
      </c>
      <c r="O5" s="38" t="s">
        <v>100</v>
      </c>
      <c r="P5" s="38" t="s">
        <v>101</v>
      </c>
      <c r="Q5" s="38" t="s">
        <v>102</v>
      </c>
      <c r="R5" s="37" t="s">
        <v>50</v>
      </c>
      <c r="S5" s="37" t="s">
        <v>51</v>
      </c>
      <c r="T5" s="37" t="s">
        <v>52</v>
      </c>
      <c r="U5" s="37" t="s">
        <v>103</v>
      </c>
      <c r="V5" s="37" t="s">
        <v>57</v>
      </c>
      <c r="W5" s="37" t="s">
        <v>42</v>
      </c>
      <c r="Y5" s="37" t="s">
        <v>105</v>
      </c>
      <c r="Z5" s="37" t="s">
        <v>106</v>
      </c>
      <c r="AA5" s="37" t="s">
        <v>107</v>
      </c>
      <c r="AB5" s="37" t="s">
        <v>108</v>
      </c>
      <c r="AC5" s="37" t="s">
        <v>109</v>
      </c>
      <c r="AD5" s="37" t="s">
        <v>110</v>
      </c>
      <c r="AE5" s="37" t="s">
        <v>111</v>
      </c>
      <c r="AF5" s="37" t="s">
        <v>112</v>
      </c>
      <c r="AG5" s="37" t="s">
        <v>113</v>
      </c>
      <c r="AH5" s="37" t="s">
        <v>114</v>
      </c>
      <c r="AI5" s="37" t="s">
        <v>115</v>
      </c>
      <c r="AJ5" s="37" t="s">
        <v>99</v>
      </c>
      <c r="AK5" s="37" t="s">
        <v>100</v>
      </c>
      <c r="AL5" s="37" t="s">
        <v>101</v>
      </c>
      <c r="AM5" s="37" t="s">
        <v>102</v>
      </c>
      <c r="AN5" s="37" t="s">
        <v>116</v>
      </c>
      <c r="AO5" s="37" t="s">
        <v>117</v>
      </c>
      <c r="AP5" s="37" t="s">
        <v>118</v>
      </c>
      <c r="AQ5" s="37" t="s">
        <v>119</v>
      </c>
      <c r="AR5" s="37" t="s">
        <v>120</v>
      </c>
      <c r="AS5" s="37" t="s">
        <v>121</v>
      </c>
      <c r="AT5" s="37" t="s">
        <v>122</v>
      </c>
      <c r="AU5" s="37" t="s">
        <v>123</v>
      </c>
      <c r="AV5" s="37" t="s">
        <v>103</v>
      </c>
      <c r="AW5" s="37" t="s">
        <v>124</v>
      </c>
      <c r="AX5" s="37" t="s">
        <v>125</v>
      </c>
      <c r="AY5" s="37" t="s">
        <v>126</v>
      </c>
      <c r="AZ5" s="37" t="s">
        <v>127</v>
      </c>
      <c r="BA5" s="37" t="s">
        <v>202</v>
      </c>
      <c r="BB5" s="37" t="s">
        <v>146</v>
      </c>
      <c r="BC5" s="37" t="s">
        <v>130</v>
      </c>
      <c r="BD5" s="37" t="s">
        <v>131</v>
      </c>
      <c r="BE5" s="37" t="s">
        <v>132</v>
      </c>
      <c r="BF5" s="37" t="s">
        <v>133</v>
      </c>
      <c r="BG5" s="37" t="s">
        <v>134</v>
      </c>
      <c r="BH5" s="37" t="s">
        <v>135</v>
      </c>
      <c r="BI5" s="37" t="s">
        <v>136</v>
      </c>
      <c r="BJ5" s="37" t="s">
        <v>137</v>
      </c>
      <c r="BK5" s="37" t="s">
        <v>138</v>
      </c>
      <c r="BL5" s="37" t="s">
        <v>139</v>
      </c>
      <c r="BM5" s="37" t="s">
        <v>141</v>
      </c>
    </row>
    <row r="6" spans="1:65">
      <c r="A6" s="30"/>
      <c r="B6" s="30"/>
      <c r="C6" s="30"/>
      <c r="D6" s="30"/>
      <c r="E6" s="65" t="s">
        <v>43</v>
      </c>
      <c r="F6" s="48" t="str">
        <f>IF(ISBLANK(D6),"",IF(E6="ja",[2]Übersicht!$C$7,"keine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44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 t="shared" ref="AA6:AA25" si="2">IF(B6&gt;0,$A$1,"")</f>
        <v/>
      </c>
      <c r="AB6" s="43" t="e" vm="5">
        <f t="shared" ref="AB6:AB25" si="3">INDEX(Bilder,MATCH($A$1,Blechbezeichnung,0),2)</f>
        <v>#VALUE!</v>
      </c>
      <c r="AC6" s="32">
        <f t="shared" ref="AC6:AC25" si="4">C6</f>
        <v>0</v>
      </c>
      <c r="AD6" s="32">
        <f t="shared" ref="AD6:AD25" si="5">D6</f>
        <v>0</v>
      </c>
      <c r="AE6" s="33" t="s">
        <v>143</v>
      </c>
      <c r="AF6" s="32" t="str">
        <f t="shared" ref="AF6:AF25" si="6">F6</f>
        <v/>
      </c>
      <c r="AG6" s="32">
        <f t="shared" ref="AG6:AG25" si="7">G6</f>
        <v>0</v>
      </c>
      <c r="AH6" s="32" t="e">
        <f>I6+H6-BL6</f>
        <v>#VALUE!</v>
      </c>
      <c r="AI6" s="32"/>
      <c r="AJ6" s="32"/>
      <c r="AK6" s="32"/>
      <c r="AL6" s="32"/>
      <c r="AM6" s="32"/>
      <c r="AN6" s="32">
        <v>4</v>
      </c>
      <c r="AO6" s="32">
        <v>1</v>
      </c>
      <c r="AP6" s="32">
        <v>1</v>
      </c>
      <c r="AQ6" s="32">
        <f t="shared" ref="AQ6:AQ25" si="8">IF(V6="Ja",IF(G6&lt;2,2,ROUNDUP((G6-2*G6/4)/900+1,0)),0)</f>
        <v>0</v>
      </c>
      <c r="AR6" s="32">
        <f t="shared" ref="AR6:AR25" si="9">T6</f>
        <v>0</v>
      </c>
      <c r="AS6" s="32">
        <f t="shared" ref="AS6:AS25" si="10">R6</f>
        <v>0</v>
      </c>
      <c r="AT6" s="32">
        <f t="shared" ref="AT6:AT25" si="11">S6</f>
        <v>0</v>
      </c>
      <c r="AU6" s="32" t="str">
        <f t="shared" ref="AU6:AU25" si="12">IF(ISBLANK(W6),"keine",W6)</f>
        <v>keine</v>
      </c>
      <c r="AV6" s="32"/>
      <c r="AW6" s="32" t="b">
        <f>IF(AND(COUNTBLANK(A6:G6)=0,NOT(ISBLANK(H6)),NOT(ISBLANK(I6))),TRUE(),FALSE())</f>
        <v>0</v>
      </c>
      <c r="AX6" s="38"/>
      <c r="AY6" s="38"/>
      <c r="AZ6" s="38" t="b">
        <f>IF(H6&lt;14,FALSE(),TRUE())</f>
        <v>0</v>
      </c>
      <c r="BA6" s="38" t="b">
        <f>IF(I6&lt;H6,FALSE(),TRUE())</f>
        <v>1</v>
      </c>
      <c r="BB6" s="38"/>
      <c r="BC6" s="38"/>
      <c r="BD6" s="38"/>
      <c r="BE6" s="38"/>
      <c r="BF6" s="38"/>
      <c r="BG6" s="38"/>
      <c r="BH6" s="38"/>
      <c r="BI6" s="38"/>
      <c r="BJ6" s="38" t="str">
        <f>IFERROR(INDEX(Preisfaktoren!$B$22:$C$44,MATCH(D6,Preisfaktoren!$B$22:$B$44,0),2),"")</f>
        <v/>
      </c>
      <c r="BK6" s="38" t="str">
        <f>IFERROR(INDEX(Preisfaktoren!$B$22:$F$44,MATCH(D6,Preisfaktoren!$B$22:$B$44,0),5),"")</f>
        <v/>
      </c>
      <c r="BL6" s="38" t="str">
        <f>IFERROR(INDEX(Biegeabzug!$A$4:$H$21,MATCH(BK6,Biegeabzug!$A$4:$A$21,0),MATCH(0,Biegeabzug!A4:H4,1)),"")</f>
        <v/>
      </c>
      <c r="BM6" s="38" t="b">
        <f>IF(V6="Nein","",IF(AND(V6="Ja",BJ6&lt;2),FALSE(),TRUE()))</f>
        <v>1</v>
      </c>
    </row>
    <row r="7" spans="1:65">
      <c r="A7" s="30"/>
      <c r="B7" s="30"/>
      <c r="C7" s="30"/>
      <c r="D7" s="30"/>
      <c r="E7" s="65" t="s">
        <v>43</v>
      </c>
      <c r="F7" s="48" t="str">
        <f>IF(ISBLANK(D7),"",IF(E7="ja",[2]Übersicht!$C$7,"keine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44</v>
      </c>
      <c r="W7" s="101"/>
      <c r="Y7" s="32">
        <f t="shared" si="0"/>
        <v>0</v>
      </c>
      <c r="Z7" s="32">
        <f t="shared" si="1"/>
        <v>0</v>
      </c>
      <c r="AA7" s="43" t="str">
        <f t="shared" si="2"/>
        <v/>
      </c>
      <c r="AB7" s="43" t="e" vm="5">
        <f t="shared" si="3"/>
        <v>#VALUE!</v>
      </c>
      <c r="AC7" s="32">
        <f t="shared" si="4"/>
        <v>0</v>
      </c>
      <c r="AD7" s="32">
        <f t="shared" si="5"/>
        <v>0</v>
      </c>
      <c r="AE7" s="33" t="s">
        <v>143</v>
      </c>
      <c r="AF7" s="32" t="str">
        <f t="shared" si="6"/>
        <v/>
      </c>
      <c r="AG7" s="32">
        <f t="shared" si="7"/>
        <v>0</v>
      </c>
      <c r="AH7" s="32" t="e">
        <f t="shared" ref="AH7:AH25" si="13">I7+H7-BL7</f>
        <v>#VALUE!</v>
      </c>
      <c r="AI7" s="32"/>
      <c r="AJ7" s="32"/>
      <c r="AK7" s="32"/>
      <c r="AL7" s="32"/>
      <c r="AM7" s="32"/>
      <c r="AN7" s="32">
        <v>4</v>
      </c>
      <c r="AO7" s="32">
        <v>1</v>
      </c>
      <c r="AP7" s="32">
        <v>1</v>
      </c>
      <c r="AQ7" s="32">
        <f t="shared" si="8"/>
        <v>0</v>
      </c>
      <c r="AR7" s="32">
        <f t="shared" si="9"/>
        <v>0</v>
      </c>
      <c r="AS7" s="32">
        <f t="shared" si="10"/>
        <v>0</v>
      </c>
      <c r="AT7" s="32">
        <f t="shared" si="11"/>
        <v>0</v>
      </c>
      <c r="AU7" s="32" t="str">
        <f t="shared" si="12"/>
        <v>keine</v>
      </c>
      <c r="AV7" s="32"/>
      <c r="AW7" s="32" t="b">
        <f t="shared" ref="AW7:AW25" si="14">IF(AND(COUNTBLANK(A7:G7)=0,NOT(ISBLANK(H7)),NOT(ISBLANK(I7))),TRUE(),FALSE())</f>
        <v>0</v>
      </c>
      <c r="AX7" s="38"/>
      <c r="AY7" s="38"/>
      <c r="AZ7" s="38" t="b">
        <f t="shared" ref="AZ7:AZ25" si="15">IF(H7&lt;14,FALSE(),TRUE())</f>
        <v>0</v>
      </c>
      <c r="BA7" s="38" t="b">
        <f t="shared" ref="BA7:BA25" si="16">IF(I7&lt;H7,FALSE(),TRUE())</f>
        <v>1</v>
      </c>
      <c r="BB7" s="38"/>
      <c r="BC7" s="38"/>
      <c r="BD7" s="38"/>
      <c r="BE7" s="38"/>
      <c r="BF7" s="38"/>
      <c r="BG7" s="38"/>
      <c r="BH7" s="38"/>
      <c r="BI7" s="38"/>
      <c r="BJ7" s="38" t="str">
        <f>IFERROR(INDEX(Preisfaktoren!$B$22:$C$44,MATCH(D7,Preisfaktoren!$B$22:$B$44,0),2),"")</f>
        <v/>
      </c>
      <c r="BK7" s="38" t="str">
        <f>IFERROR(INDEX(Preisfaktoren!$B$22:$F$44,MATCH(D7,Preisfaktoren!$B$22:$B$44,0),5),"")</f>
        <v/>
      </c>
      <c r="BL7" s="38" t="str">
        <f>IFERROR(INDEX(Biegeabzug!$A$4:$H$21,MATCH(BK7,Biegeabzug!$A$4:$A$21,0),MATCH(0,Biegeabzug!A5:H5,1)),"")</f>
        <v/>
      </c>
      <c r="BM7" s="38" t="b">
        <f t="shared" ref="BM7:BM25" si="17">IF(V7="Nein","",IF(AND(V7="Ja",BJ7&lt;2),FALSE(),TRUE()))</f>
        <v>1</v>
      </c>
    </row>
    <row r="8" spans="1:65">
      <c r="A8" s="30"/>
      <c r="B8" s="30"/>
      <c r="C8" s="30"/>
      <c r="D8" s="30"/>
      <c r="E8" s="65" t="s">
        <v>43</v>
      </c>
      <c r="F8" s="48" t="str">
        <f>IF(ISBLANK(D8),"",IF(E8="ja",[2]Übersicht!$C$7,"keine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44</v>
      </c>
      <c r="W8" s="101"/>
      <c r="Y8" s="32">
        <f t="shared" si="0"/>
        <v>0</v>
      </c>
      <c r="Z8" s="32">
        <f t="shared" si="1"/>
        <v>0</v>
      </c>
      <c r="AA8" s="43" t="str">
        <f t="shared" si="2"/>
        <v/>
      </c>
      <c r="AB8" s="43" t="e" vm="5">
        <f t="shared" si="3"/>
        <v>#VALUE!</v>
      </c>
      <c r="AC8" s="32">
        <f t="shared" si="4"/>
        <v>0</v>
      </c>
      <c r="AD8" s="32">
        <f t="shared" si="5"/>
        <v>0</v>
      </c>
      <c r="AE8" s="33" t="s">
        <v>143</v>
      </c>
      <c r="AF8" s="32" t="str">
        <f t="shared" si="6"/>
        <v/>
      </c>
      <c r="AG8" s="32">
        <f t="shared" si="7"/>
        <v>0</v>
      </c>
      <c r="AH8" s="32" t="e">
        <f t="shared" si="13"/>
        <v>#VALUE!</v>
      </c>
      <c r="AI8" s="32"/>
      <c r="AJ8" s="32"/>
      <c r="AK8" s="32"/>
      <c r="AL8" s="32"/>
      <c r="AM8" s="32"/>
      <c r="AN8" s="32">
        <v>4</v>
      </c>
      <c r="AO8" s="32">
        <v>1</v>
      </c>
      <c r="AP8" s="32">
        <v>1</v>
      </c>
      <c r="AQ8" s="32">
        <f t="shared" si="8"/>
        <v>0</v>
      </c>
      <c r="AR8" s="32">
        <f t="shared" si="9"/>
        <v>0</v>
      </c>
      <c r="AS8" s="32">
        <f t="shared" si="10"/>
        <v>0</v>
      </c>
      <c r="AT8" s="32">
        <f t="shared" si="11"/>
        <v>0</v>
      </c>
      <c r="AU8" s="32" t="str">
        <f t="shared" si="12"/>
        <v>keine</v>
      </c>
      <c r="AV8" s="32"/>
      <c r="AW8" s="32" t="b">
        <f t="shared" si="14"/>
        <v>0</v>
      </c>
      <c r="AX8" s="38"/>
      <c r="AY8" s="38"/>
      <c r="AZ8" s="38" t="b">
        <f t="shared" si="15"/>
        <v>0</v>
      </c>
      <c r="BA8" s="38" t="b">
        <f t="shared" si="16"/>
        <v>1</v>
      </c>
      <c r="BB8" s="38"/>
      <c r="BC8" s="38"/>
      <c r="BD8" s="38"/>
      <c r="BE8" s="38"/>
      <c r="BF8" s="38"/>
      <c r="BG8" s="38"/>
      <c r="BH8" s="38"/>
      <c r="BI8" s="38"/>
      <c r="BJ8" s="38" t="str">
        <f>IFERROR(INDEX(Preisfaktoren!$B$22:$C$44,MATCH(D8,Preisfaktoren!$B$22:$B$44,0),2),"")</f>
        <v/>
      </c>
      <c r="BK8" s="38" t="str">
        <f>IFERROR(INDEX(Preisfaktoren!$B$22:$F$44,MATCH(D8,Preisfaktoren!$B$22:$B$44,0),5),"")</f>
        <v/>
      </c>
      <c r="BL8" s="38" t="str">
        <f>IFERROR(INDEX(Biegeabzug!$A$4:$H$21,MATCH(BK8,Biegeabzug!$A$4:$A$21,0),MATCH(0,Biegeabzug!A6:H6,1)),"")</f>
        <v/>
      </c>
      <c r="BM8" s="38" t="b">
        <f t="shared" si="17"/>
        <v>1</v>
      </c>
    </row>
    <row r="9" spans="1:65">
      <c r="A9" s="30"/>
      <c r="B9" s="30"/>
      <c r="C9" s="30"/>
      <c r="D9" s="30"/>
      <c r="E9" s="65" t="s">
        <v>43</v>
      </c>
      <c r="F9" s="48" t="str">
        <f>IF(ISBLANK(D9),"",IF(E9="ja",[2]Übersicht!$C$7,"keine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44</v>
      </c>
      <c r="W9" s="101"/>
      <c r="Y9" s="32">
        <f t="shared" si="0"/>
        <v>0</v>
      </c>
      <c r="Z9" s="32">
        <f t="shared" si="1"/>
        <v>0</v>
      </c>
      <c r="AA9" s="43" t="str">
        <f t="shared" si="2"/>
        <v/>
      </c>
      <c r="AB9" s="43" t="e" vm="5">
        <f t="shared" si="3"/>
        <v>#VALUE!</v>
      </c>
      <c r="AC9" s="32">
        <f t="shared" si="4"/>
        <v>0</v>
      </c>
      <c r="AD9" s="32">
        <f t="shared" si="5"/>
        <v>0</v>
      </c>
      <c r="AE9" s="33" t="s">
        <v>143</v>
      </c>
      <c r="AF9" s="32" t="str">
        <f t="shared" si="6"/>
        <v/>
      </c>
      <c r="AG9" s="32">
        <f t="shared" si="7"/>
        <v>0</v>
      </c>
      <c r="AH9" s="32" t="e">
        <f t="shared" si="13"/>
        <v>#VALUE!</v>
      </c>
      <c r="AI9" s="32"/>
      <c r="AJ9" s="32"/>
      <c r="AK9" s="32"/>
      <c r="AL9" s="32"/>
      <c r="AM9" s="32"/>
      <c r="AN9" s="32">
        <v>4</v>
      </c>
      <c r="AO9" s="32">
        <v>1</v>
      </c>
      <c r="AP9" s="32">
        <v>1</v>
      </c>
      <c r="AQ9" s="32">
        <f t="shared" si="8"/>
        <v>0</v>
      </c>
      <c r="AR9" s="32">
        <f t="shared" si="9"/>
        <v>0</v>
      </c>
      <c r="AS9" s="32">
        <f t="shared" si="10"/>
        <v>0</v>
      </c>
      <c r="AT9" s="32">
        <f t="shared" si="11"/>
        <v>0</v>
      </c>
      <c r="AU9" s="32" t="str">
        <f t="shared" si="12"/>
        <v>keine</v>
      </c>
      <c r="AV9" s="32"/>
      <c r="AW9" s="32" t="b">
        <f t="shared" si="14"/>
        <v>0</v>
      </c>
      <c r="AX9" s="38"/>
      <c r="AY9" s="38"/>
      <c r="AZ9" s="38" t="b">
        <f t="shared" si="15"/>
        <v>0</v>
      </c>
      <c r="BA9" s="38" t="b">
        <f t="shared" si="16"/>
        <v>1</v>
      </c>
      <c r="BB9" s="38"/>
      <c r="BC9" s="38"/>
      <c r="BD9" s="38"/>
      <c r="BE9" s="38"/>
      <c r="BF9" s="38"/>
      <c r="BG9" s="38"/>
      <c r="BH9" s="38"/>
      <c r="BI9" s="38"/>
      <c r="BJ9" s="38" t="str">
        <f>IFERROR(INDEX(Preisfaktoren!$B$22:$C$44,MATCH(D9,Preisfaktoren!$B$22:$B$44,0),2),"")</f>
        <v/>
      </c>
      <c r="BK9" s="38" t="str">
        <f>IFERROR(INDEX(Preisfaktoren!$B$22:$F$44,MATCH(D9,Preisfaktoren!$B$22:$B$44,0),5),"")</f>
        <v/>
      </c>
      <c r="BL9" s="38" t="str">
        <f>IFERROR(INDEX(Biegeabzug!$A$4:$H$21,MATCH(BK9,Biegeabzug!$A$4:$A$21,0),MATCH(0,Biegeabzug!A7:H7,1)),"")</f>
        <v/>
      </c>
      <c r="BM9" s="38" t="b">
        <f t="shared" si="17"/>
        <v>1</v>
      </c>
    </row>
    <row r="10" spans="1:65">
      <c r="A10" s="30"/>
      <c r="B10" s="30"/>
      <c r="C10" s="30"/>
      <c r="D10" s="30"/>
      <c r="E10" s="65" t="s">
        <v>43</v>
      </c>
      <c r="F10" s="48" t="str">
        <f>IF(ISBLANK(D10),"",IF(E10="ja",[2]Übersicht!$C$7,"keine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44</v>
      </c>
      <c r="W10" s="101"/>
      <c r="Y10" s="32">
        <f t="shared" si="0"/>
        <v>0</v>
      </c>
      <c r="Z10" s="32">
        <f t="shared" si="1"/>
        <v>0</v>
      </c>
      <c r="AA10" s="43" t="str">
        <f t="shared" si="2"/>
        <v/>
      </c>
      <c r="AB10" s="43" t="e" vm="5">
        <f t="shared" si="3"/>
        <v>#VALUE!</v>
      </c>
      <c r="AC10" s="32">
        <f t="shared" si="4"/>
        <v>0</v>
      </c>
      <c r="AD10" s="32">
        <f t="shared" si="5"/>
        <v>0</v>
      </c>
      <c r="AE10" s="33" t="s">
        <v>143</v>
      </c>
      <c r="AF10" s="32" t="str">
        <f t="shared" si="6"/>
        <v/>
      </c>
      <c r="AG10" s="32">
        <f t="shared" si="7"/>
        <v>0</v>
      </c>
      <c r="AH10" s="32" t="e">
        <f t="shared" si="13"/>
        <v>#VALUE!</v>
      </c>
      <c r="AI10" s="32"/>
      <c r="AJ10" s="32"/>
      <c r="AK10" s="32"/>
      <c r="AL10" s="32"/>
      <c r="AM10" s="32"/>
      <c r="AN10" s="32">
        <v>4</v>
      </c>
      <c r="AO10" s="32">
        <v>1</v>
      </c>
      <c r="AP10" s="32">
        <v>1</v>
      </c>
      <c r="AQ10" s="32">
        <f t="shared" si="8"/>
        <v>0</v>
      </c>
      <c r="AR10" s="32">
        <f t="shared" si="9"/>
        <v>0</v>
      </c>
      <c r="AS10" s="32">
        <f t="shared" si="10"/>
        <v>0</v>
      </c>
      <c r="AT10" s="32">
        <f t="shared" si="11"/>
        <v>0</v>
      </c>
      <c r="AU10" s="32" t="str">
        <f t="shared" si="12"/>
        <v>keine</v>
      </c>
      <c r="AV10" s="32"/>
      <c r="AW10" s="32" t="b">
        <f t="shared" si="14"/>
        <v>0</v>
      </c>
      <c r="AX10" s="38"/>
      <c r="AY10" s="38"/>
      <c r="AZ10" s="38" t="b">
        <f t="shared" si="15"/>
        <v>0</v>
      </c>
      <c r="BA10" s="38" t="b">
        <f t="shared" si="16"/>
        <v>1</v>
      </c>
      <c r="BB10" s="38"/>
      <c r="BC10" s="38"/>
      <c r="BD10" s="38"/>
      <c r="BE10" s="38"/>
      <c r="BF10" s="38"/>
      <c r="BG10" s="38"/>
      <c r="BH10" s="38"/>
      <c r="BI10" s="38"/>
      <c r="BJ10" s="38" t="str">
        <f>IFERROR(INDEX(Preisfaktoren!$B$22:$C$44,MATCH(D10,Preisfaktoren!$B$22:$B$44,0),2),"")</f>
        <v/>
      </c>
      <c r="BK10" s="38" t="str">
        <f>IFERROR(INDEX(Preisfaktoren!$B$22:$F$44,MATCH(D10,Preisfaktoren!$B$22:$B$44,0),5),"")</f>
        <v/>
      </c>
      <c r="BL10" s="38" t="str">
        <f>IFERROR(INDEX(Biegeabzug!$A$4:$H$21,MATCH(BK10,Biegeabzug!$A$4:$A$21,0),MATCH(0,Biegeabzug!A8:H8,1)),"")</f>
        <v/>
      </c>
      <c r="BM10" s="38" t="b">
        <f t="shared" si="17"/>
        <v>1</v>
      </c>
    </row>
    <row r="11" spans="1:65">
      <c r="A11" s="30"/>
      <c r="B11" s="30"/>
      <c r="C11" s="30"/>
      <c r="D11" s="30"/>
      <c r="E11" s="65" t="s">
        <v>43</v>
      </c>
      <c r="F11" s="48" t="str">
        <f>IF(ISBLANK(D11),"",IF(E11="ja",[2]Übersicht!$C$7,"keine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44</v>
      </c>
      <c r="W11" s="101"/>
      <c r="Y11" s="32">
        <f t="shared" si="0"/>
        <v>0</v>
      </c>
      <c r="Z11" s="32">
        <f t="shared" si="1"/>
        <v>0</v>
      </c>
      <c r="AA11" s="43" t="str">
        <f t="shared" si="2"/>
        <v/>
      </c>
      <c r="AB11" s="43" t="e" vm="5">
        <f t="shared" si="3"/>
        <v>#VALUE!</v>
      </c>
      <c r="AC11" s="32">
        <f t="shared" si="4"/>
        <v>0</v>
      </c>
      <c r="AD11" s="32">
        <f t="shared" si="5"/>
        <v>0</v>
      </c>
      <c r="AE11" s="33" t="s">
        <v>143</v>
      </c>
      <c r="AF11" s="32" t="str">
        <f t="shared" si="6"/>
        <v/>
      </c>
      <c r="AG11" s="32">
        <f t="shared" si="7"/>
        <v>0</v>
      </c>
      <c r="AH11" s="32" t="e">
        <f t="shared" si="13"/>
        <v>#VALUE!</v>
      </c>
      <c r="AI11" s="32"/>
      <c r="AJ11" s="32"/>
      <c r="AK11" s="32"/>
      <c r="AL11" s="32"/>
      <c r="AM11" s="32"/>
      <c r="AN11" s="32">
        <v>4</v>
      </c>
      <c r="AO11" s="32">
        <v>1</v>
      </c>
      <c r="AP11" s="32">
        <v>1</v>
      </c>
      <c r="AQ11" s="32">
        <f t="shared" si="8"/>
        <v>0</v>
      </c>
      <c r="AR11" s="32">
        <f t="shared" si="9"/>
        <v>0</v>
      </c>
      <c r="AS11" s="32">
        <f t="shared" si="10"/>
        <v>0</v>
      </c>
      <c r="AT11" s="32">
        <f t="shared" si="11"/>
        <v>0</v>
      </c>
      <c r="AU11" s="32" t="str">
        <f t="shared" si="12"/>
        <v>keine</v>
      </c>
      <c r="AV11" s="32"/>
      <c r="AW11" s="32" t="b">
        <f t="shared" si="14"/>
        <v>0</v>
      </c>
      <c r="AX11" s="38"/>
      <c r="AY11" s="38"/>
      <c r="AZ11" s="38" t="b">
        <f t="shared" si="15"/>
        <v>0</v>
      </c>
      <c r="BA11" s="38" t="b">
        <f t="shared" si="16"/>
        <v>1</v>
      </c>
      <c r="BB11" s="38"/>
      <c r="BC11" s="38"/>
      <c r="BD11" s="38"/>
      <c r="BE11" s="38"/>
      <c r="BF11" s="38"/>
      <c r="BG11" s="38"/>
      <c r="BH11" s="38"/>
      <c r="BI11" s="38"/>
      <c r="BJ11" s="38" t="str">
        <f>IFERROR(INDEX(Preisfaktoren!$B$22:$C$44,MATCH(D11,Preisfaktoren!$B$22:$B$44,0),2),"")</f>
        <v/>
      </c>
      <c r="BK11" s="38" t="str">
        <f>IFERROR(INDEX(Preisfaktoren!$B$22:$F$44,MATCH(D11,Preisfaktoren!$B$22:$B$44,0),5),"")</f>
        <v/>
      </c>
      <c r="BL11" s="38" t="str">
        <f>IFERROR(INDEX(Biegeabzug!$A$4:$H$21,MATCH(BK11,Biegeabzug!$A$4:$A$21,0),MATCH(0,Biegeabzug!A9:H9,1)),"")</f>
        <v/>
      </c>
      <c r="BM11" s="38" t="b">
        <f t="shared" si="17"/>
        <v>1</v>
      </c>
    </row>
    <row r="12" spans="1:65">
      <c r="A12" s="30"/>
      <c r="B12" s="30"/>
      <c r="C12" s="30"/>
      <c r="D12" s="30"/>
      <c r="E12" s="65" t="s">
        <v>43</v>
      </c>
      <c r="F12" s="48" t="str">
        <f>IF(ISBLANK(D12),"",IF(E12="ja",[2]Übersicht!$C$7,"keine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44</v>
      </c>
      <c r="W12" s="101"/>
      <c r="Y12" s="32">
        <f t="shared" si="0"/>
        <v>0</v>
      </c>
      <c r="Z12" s="32">
        <f t="shared" si="1"/>
        <v>0</v>
      </c>
      <c r="AA12" s="43" t="str">
        <f t="shared" si="2"/>
        <v/>
      </c>
      <c r="AB12" s="43" t="e" vm="5">
        <f t="shared" si="3"/>
        <v>#VALUE!</v>
      </c>
      <c r="AC12" s="32">
        <f t="shared" si="4"/>
        <v>0</v>
      </c>
      <c r="AD12" s="32">
        <f t="shared" si="5"/>
        <v>0</v>
      </c>
      <c r="AE12" s="33" t="s">
        <v>143</v>
      </c>
      <c r="AF12" s="32" t="str">
        <f t="shared" si="6"/>
        <v/>
      </c>
      <c r="AG12" s="32">
        <f t="shared" si="7"/>
        <v>0</v>
      </c>
      <c r="AH12" s="32" t="e">
        <f t="shared" si="13"/>
        <v>#VALUE!</v>
      </c>
      <c r="AI12" s="32"/>
      <c r="AJ12" s="32"/>
      <c r="AK12" s="32"/>
      <c r="AL12" s="32"/>
      <c r="AM12" s="32"/>
      <c r="AN12" s="32">
        <v>4</v>
      </c>
      <c r="AO12" s="32">
        <v>1</v>
      </c>
      <c r="AP12" s="32">
        <v>1</v>
      </c>
      <c r="AQ12" s="32">
        <f t="shared" si="8"/>
        <v>0</v>
      </c>
      <c r="AR12" s="32">
        <f t="shared" si="9"/>
        <v>0</v>
      </c>
      <c r="AS12" s="32">
        <f t="shared" si="10"/>
        <v>0</v>
      </c>
      <c r="AT12" s="32">
        <f t="shared" si="11"/>
        <v>0</v>
      </c>
      <c r="AU12" s="32" t="str">
        <f t="shared" si="12"/>
        <v>keine</v>
      </c>
      <c r="AV12" s="32"/>
      <c r="AW12" s="32" t="b">
        <f t="shared" si="14"/>
        <v>0</v>
      </c>
      <c r="AX12" s="38"/>
      <c r="AY12" s="38"/>
      <c r="AZ12" s="38" t="b">
        <f t="shared" si="15"/>
        <v>0</v>
      </c>
      <c r="BA12" s="38" t="b">
        <f t="shared" si="16"/>
        <v>1</v>
      </c>
      <c r="BB12" s="38"/>
      <c r="BC12" s="38"/>
      <c r="BD12" s="38"/>
      <c r="BE12" s="38"/>
      <c r="BF12" s="38"/>
      <c r="BG12" s="38"/>
      <c r="BH12" s="38"/>
      <c r="BI12" s="38"/>
      <c r="BJ12" s="38" t="str">
        <f>IFERROR(INDEX(Preisfaktoren!$B$22:$C$44,MATCH(D12,Preisfaktoren!$B$22:$B$44,0),2),"")</f>
        <v/>
      </c>
      <c r="BK12" s="38" t="str">
        <f>IFERROR(INDEX(Preisfaktoren!$B$22:$F$44,MATCH(D12,Preisfaktoren!$B$22:$B$44,0),5),"")</f>
        <v/>
      </c>
      <c r="BL12" s="38" t="str">
        <f>IFERROR(INDEX(Biegeabzug!$A$4:$H$21,MATCH(BK12,Biegeabzug!$A$4:$A$21,0),MATCH(0,Biegeabzug!A10:H10,1)),"")</f>
        <v/>
      </c>
      <c r="BM12" s="38" t="b">
        <f t="shared" si="17"/>
        <v>1</v>
      </c>
    </row>
    <row r="13" spans="1:65">
      <c r="A13" s="30"/>
      <c r="B13" s="30"/>
      <c r="C13" s="30"/>
      <c r="D13" s="30"/>
      <c r="E13" s="65" t="s">
        <v>43</v>
      </c>
      <c r="F13" s="48" t="str">
        <f>IF(ISBLANK(D13),"",IF(E13="ja",[2]Übersicht!$C$7,"keine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44</v>
      </c>
      <c r="W13" s="101"/>
      <c r="Y13" s="32">
        <f t="shared" si="0"/>
        <v>0</v>
      </c>
      <c r="Z13" s="32">
        <f t="shared" si="1"/>
        <v>0</v>
      </c>
      <c r="AA13" s="43" t="str">
        <f t="shared" si="2"/>
        <v/>
      </c>
      <c r="AB13" s="43" t="e" vm="5">
        <f t="shared" si="3"/>
        <v>#VALUE!</v>
      </c>
      <c r="AC13" s="32">
        <f t="shared" si="4"/>
        <v>0</v>
      </c>
      <c r="AD13" s="32">
        <f t="shared" si="5"/>
        <v>0</v>
      </c>
      <c r="AE13" s="33" t="s">
        <v>143</v>
      </c>
      <c r="AF13" s="32" t="str">
        <f t="shared" si="6"/>
        <v/>
      </c>
      <c r="AG13" s="32">
        <f t="shared" si="7"/>
        <v>0</v>
      </c>
      <c r="AH13" s="32" t="e">
        <f t="shared" si="13"/>
        <v>#VALUE!</v>
      </c>
      <c r="AI13" s="32"/>
      <c r="AJ13" s="32"/>
      <c r="AK13" s="32"/>
      <c r="AL13" s="32"/>
      <c r="AM13" s="32"/>
      <c r="AN13" s="32">
        <v>4</v>
      </c>
      <c r="AO13" s="32">
        <v>1</v>
      </c>
      <c r="AP13" s="32">
        <v>1</v>
      </c>
      <c r="AQ13" s="32">
        <f t="shared" si="8"/>
        <v>0</v>
      </c>
      <c r="AR13" s="32">
        <f t="shared" si="9"/>
        <v>0</v>
      </c>
      <c r="AS13" s="32">
        <f t="shared" si="10"/>
        <v>0</v>
      </c>
      <c r="AT13" s="32">
        <f t="shared" si="11"/>
        <v>0</v>
      </c>
      <c r="AU13" s="32" t="str">
        <f t="shared" si="12"/>
        <v>keine</v>
      </c>
      <c r="AV13" s="32"/>
      <c r="AW13" s="32" t="b">
        <f t="shared" si="14"/>
        <v>0</v>
      </c>
      <c r="AX13" s="38"/>
      <c r="AY13" s="38"/>
      <c r="AZ13" s="38" t="b">
        <f t="shared" si="15"/>
        <v>0</v>
      </c>
      <c r="BA13" s="38" t="b">
        <f t="shared" si="16"/>
        <v>1</v>
      </c>
      <c r="BB13" s="38"/>
      <c r="BC13" s="38"/>
      <c r="BD13" s="38"/>
      <c r="BE13" s="38"/>
      <c r="BF13" s="38"/>
      <c r="BG13" s="38"/>
      <c r="BH13" s="38"/>
      <c r="BI13" s="38"/>
      <c r="BJ13" s="38" t="str">
        <f>IFERROR(INDEX(Preisfaktoren!$B$22:$C$44,MATCH(D13,Preisfaktoren!$B$22:$B$44,0),2),"")</f>
        <v/>
      </c>
      <c r="BK13" s="38" t="str">
        <f>IFERROR(INDEX(Preisfaktoren!$B$22:$F$44,MATCH(D13,Preisfaktoren!$B$22:$B$44,0),5),"")</f>
        <v/>
      </c>
      <c r="BL13" s="38" t="str">
        <f>IFERROR(INDEX(Biegeabzug!$A$4:$H$21,MATCH(BK13,Biegeabzug!$A$4:$A$21,0),MATCH(0,Biegeabzug!#REF!,1)),"")</f>
        <v/>
      </c>
      <c r="BM13" s="38" t="b">
        <f t="shared" si="17"/>
        <v>1</v>
      </c>
    </row>
    <row r="14" spans="1:65">
      <c r="A14" s="30"/>
      <c r="B14" s="30"/>
      <c r="C14" s="30"/>
      <c r="D14" s="30"/>
      <c r="E14" s="65" t="s">
        <v>43</v>
      </c>
      <c r="F14" s="48" t="str">
        <f>IF(ISBLANK(D14),"",IF(E14="ja",[2]Übersicht!$C$7,"keine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44</v>
      </c>
      <c r="W14" s="101"/>
      <c r="Y14" s="32">
        <f t="shared" si="0"/>
        <v>0</v>
      </c>
      <c r="Z14" s="32">
        <f t="shared" si="1"/>
        <v>0</v>
      </c>
      <c r="AA14" s="43" t="str">
        <f t="shared" si="2"/>
        <v/>
      </c>
      <c r="AB14" s="43" t="e" vm="5">
        <f t="shared" si="3"/>
        <v>#VALUE!</v>
      </c>
      <c r="AC14" s="32">
        <f t="shared" si="4"/>
        <v>0</v>
      </c>
      <c r="AD14" s="32">
        <f t="shared" si="5"/>
        <v>0</v>
      </c>
      <c r="AE14" s="33" t="s">
        <v>143</v>
      </c>
      <c r="AF14" s="32" t="str">
        <f t="shared" si="6"/>
        <v/>
      </c>
      <c r="AG14" s="32">
        <f t="shared" si="7"/>
        <v>0</v>
      </c>
      <c r="AH14" s="32" t="e">
        <f t="shared" si="13"/>
        <v>#VALUE!</v>
      </c>
      <c r="AI14" s="32"/>
      <c r="AJ14" s="32"/>
      <c r="AK14" s="32"/>
      <c r="AL14" s="32"/>
      <c r="AM14" s="32"/>
      <c r="AN14" s="32">
        <v>4</v>
      </c>
      <c r="AO14" s="32">
        <v>1</v>
      </c>
      <c r="AP14" s="32">
        <v>1</v>
      </c>
      <c r="AQ14" s="32">
        <f t="shared" si="8"/>
        <v>0</v>
      </c>
      <c r="AR14" s="32">
        <f t="shared" si="9"/>
        <v>0</v>
      </c>
      <c r="AS14" s="32">
        <f t="shared" si="10"/>
        <v>0</v>
      </c>
      <c r="AT14" s="32">
        <f t="shared" si="11"/>
        <v>0</v>
      </c>
      <c r="AU14" s="32" t="str">
        <f t="shared" si="12"/>
        <v>keine</v>
      </c>
      <c r="AV14" s="32"/>
      <c r="AW14" s="32" t="b">
        <f t="shared" si="14"/>
        <v>0</v>
      </c>
      <c r="AX14" s="38"/>
      <c r="AY14" s="38"/>
      <c r="AZ14" s="38" t="b">
        <f t="shared" si="15"/>
        <v>0</v>
      </c>
      <c r="BA14" s="38" t="b">
        <f t="shared" si="16"/>
        <v>1</v>
      </c>
      <c r="BB14" s="38"/>
      <c r="BC14" s="38"/>
      <c r="BD14" s="38"/>
      <c r="BE14" s="38"/>
      <c r="BF14" s="38"/>
      <c r="BG14" s="38"/>
      <c r="BH14" s="38"/>
      <c r="BI14" s="38"/>
      <c r="BJ14" s="38" t="str">
        <f>IFERROR(INDEX(Preisfaktoren!$B$22:$C$44,MATCH(D14,Preisfaktoren!$B$22:$B$44,0),2),"")</f>
        <v/>
      </c>
      <c r="BK14" s="38" t="str">
        <f>IFERROR(INDEX(Preisfaktoren!$B$22:$F$44,MATCH(D14,Preisfaktoren!$B$22:$B$44,0),5),"")</f>
        <v/>
      </c>
      <c r="BL14" s="38" t="str">
        <f>IFERROR(INDEX(Biegeabzug!$A$4:$H$21,MATCH(BK14,Biegeabzug!$A$4:$A$21,0),MATCH(0,Biegeabzug!A22:H22,1)),"")</f>
        <v/>
      </c>
      <c r="BM14" s="38" t="b">
        <f t="shared" si="17"/>
        <v>1</v>
      </c>
    </row>
    <row r="15" spans="1:65">
      <c r="A15" s="30"/>
      <c r="B15" s="30"/>
      <c r="C15" s="30"/>
      <c r="D15" s="30"/>
      <c r="E15" s="65" t="s">
        <v>43</v>
      </c>
      <c r="F15" s="48" t="str">
        <f>IF(ISBLANK(D15),"",IF(E15="ja",[2]Übersicht!$C$7,"keine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44</v>
      </c>
      <c r="W15" s="101"/>
      <c r="Y15" s="32">
        <f t="shared" si="0"/>
        <v>0</v>
      </c>
      <c r="Z15" s="32">
        <f t="shared" si="1"/>
        <v>0</v>
      </c>
      <c r="AA15" s="43" t="str">
        <f t="shared" si="2"/>
        <v/>
      </c>
      <c r="AB15" s="43" t="e" vm="5">
        <f t="shared" si="3"/>
        <v>#VALUE!</v>
      </c>
      <c r="AC15" s="32">
        <f t="shared" si="4"/>
        <v>0</v>
      </c>
      <c r="AD15" s="32">
        <f t="shared" si="5"/>
        <v>0</v>
      </c>
      <c r="AE15" s="33" t="s">
        <v>143</v>
      </c>
      <c r="AF15" s="32" t="str">
        <f t="shared" si="6"/>
        <v/>
      </c>
      <c r="AG15" s="32">
        <f t="shared" si="7"/>
        <v>0</v>
      </c>
      <c r="AH15" s="32" t="e">
        <f t="shared" si="13"/>
        <v>#VALUE!</v>
      </c>
      <c r="AI15" s="32"/>
      <c r="AJ15" s="32"/>
      <c r="AK15" s="32"/>
      <c r="AL15" s="32"/>
      <c r="AM15" s="32"/>
      <c r="AN15" s="32">
        <v>4</v>
      </c>
      <c r="AO15" s="32">
        <v>1</v>
      </c>
      <c r="AP15" s="32">
        <v>1</v>
      </c>
      <c r="AQ15" s="32">
        <f t="shared" si="8"/>
        <v>0</v>
      </c>
      <c r="AR15" s="32">
        <f t="shared" si="9"/>
        <v>0</v>
      </c>
      <c r="AS15" s="32">
        <f t="shared" si="10"/>
        <v>0</v>
      </c>
      <c r="AT15" s="32">
        <f t="shared" si="11"/>
        <v>0</v>
      </c>
      <c r="AU15" s="32" t="str">
        <f t="shared" si="12"/>
        <v>keine</v>
      </c>
      <c r="AV15" s="32"/>
      <c r="AW15" s="32" t="b">
        <f t="shared" si="14"/>
        <v>0</v>
      </c>
      <c r="AX15" s="38"/>
      <c r="AY15" s="38"/>
      <c r="AZ15" s="38" t="b">
        <f t="shared" si="15"/>
        <v>0</v>
      </c>
      <c r="BA15" s="38" t="b">
        <f t="shared" si="16"/>
        <v>1</v>
      </c>
      <c r="BB15" s="38"/>
      <c r="BC15" s="38"/>
      <c r="BD15" s="38"/>
      <c r="BE15" s="38"/>
      <c r="BF15" s="38"/>
      <c r="BG15" s="38"/>
      <c r="BH15" s="38"/>
      <c r="BI15" s="38"/>
      <c r="BJ15" s="38" t="str">
        <f>IFERROR(INDEX(Preisfaktoren!$B$22:$C$44,MATCH(D15,Preisfaktoren!$B$22:$B$44,0),2),"")</f>
        <v/>
      </c>
      <c r="BK15" s="38" t="str">
        <f>IFERROR(INDEX(Preisfaktoren!$B$22:$F$44,MATCH(D15,Preisfaktoren!$B$22:$B$44,0),5),"")</f>
        <v/>
      </c>
      <c r="BL15" s="38" t="str">
        <f>IFERROR(INDEX(Biegeabzug!$A$4:$H$21,MATCH(BK15,Biegeabzug!$A$4:$A$21,0),MATCH(0,Biegeabzug!A23:H23,1)),"")</f>
        <v/>
      </c>
      <c r="BM15" s="38" t="b">
        <f t="shared" si="17"/>
        <v>1</v>
      </c>
    </row>
    <row r="16" spans="1:65">
      <c r="A16" s="30"/>
      <c r="B16" s="30"/>
      <c r="C16" s="30"/>
      <c r="D16" s="30"/>
      <c r="E16" s="65" t="s">
        <v>43</v>
      </c>
      <c r="F16" s="48" t="str">
        <f>IF(ISBLANK(D16),"",IF(E16="ja",[2]Übersicht!$C$7,"keine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44</v>
      </c>
      <c r="W16" s="101"/>
      <c r="Y16" s="32">
        <f t="shared" si="0"/>
        <v>0</v>
      </c>
      <c r="Z16" s="32">
        <f t="shared" si="1"/>
        <v>0</v>
      </c>
      <c r="AA16" s="43" t="str">
        <f t="shared" si="2"/>
        <v/>
      </c>
      <c r="AB16" s="43" t="e" vm="5">
        <f t="shared" si="3"/>
        <v>#VALUE!</v>
      </c>
      <c r="AC16" s="32">
        <f t="shared" si="4"/>
        <v>0</v>
      </c>
      <c r="AD16" s="32">
        <f t="shared" si="5"/>
        <v>0</v>
      </c>
      <c r="AE16" s="33" t="s">
        <v>143</v>
      </c>
      <c r="AF16" s="32" t="str">
        <f t="shared" si="6"/>
        <v/>
      </c>
      <c r="AG16" s="32">
        <f t="shared" si="7"/>
        <v>0</v>
      </c>
      <c r="AH16" s="32" t="e">
        <f t="shared" si="13"/>
        <v>#VALUE!</v>
      </c>
      <c r="AI16" s="32"/>
      <c r="AJ16" s="32"/>
      <c r="AK16" s="32"/>
      <c r="AL16" s="32"/>
      <c r="AM16" s="32"/>
      <c r="AN16" s="32">
        <v>4</v>
      </c>
      <c r="AO16" s="32">
        <v>1</v>
      </c>
      <c r="AP16" s="32">
        <v>1</v>
      </c>
      <c r="AQ16" s="32">
        <f t="shared" si="8"/>
        <v>0</v>
      </c>
      <c r="AR16" s="32">
        <f t="shared" si="9"/>
        <v>0</v>
      </c>
      <c r="AS16" s="32">
        <f t="shared" si="10"/>
        <v>0</v>
      </c>
      <c r="AT16" s="32">
        <f t="shared" si="11"/>
        <v>0</v>
      </c>
      <c r="AU16" s="32" t="str">
        <f t="shared" si="12"/>
        <v>keine</v>
      </c>
      <c r="AV16" s="32"/>
      <c r="AW16" s="32" t="b">
        <f t="shared" si="14"/>
        <v>0</v>
      </c>
      <c r="AX16" s="38"/>
      <c r="AY16" s="38"/>
      <c r="AZ16" s="38" t="b">
        <f t="shared" si="15"/>
        <v>0</v>
      </c>
      <c r="BA16" s="38" t="b">
        <f t="shared" si="16"/>
        <v>1</v>
      </c>
      <c r="BB16" s="38"/>
      <c r="BC16" s="38"/>
      <c r="BD16" s="38"/>
      <c r="BE16" s="38"/>
      <c r="BF16" s="38"/>
      <c r="BG16" s="38"/>
      <c r="BH16" s="38"/>
      <c r="BI16" s="38"/>
      <c r="BJ16" s="38" t="str">
        <f>IFERROR(INDEX(Preisfaktoren!$B$22:$C$44,MATCH(D16,Preisfaktoren!$B$22:$B$44,0),2),"")</f>
        <v/>
      </c>
      <c r="BK16" s="38" t="str">
        <f>IFERROR(INDEX(Preisfaktoren!$B$22:$F$44,MATCH(D16,Preisfaktoren!$B$22:$B$44,0),5),"")</f>
        <v/>
      </c>
      <c r="BL16" s="38" t="str">
        <f>IFERROR(INDEX(Biegeabzug!$A$4:$H$21,MATCH(BK16,Biegeabzug!$A$4:$A$21,0),MATCH(0,Biegeabzug!A24:H24,1)),"")</f>
        <v/>
      </c>
      <c r="BM16" s="38" t="b">
        <f t="shared" si="17"/>
        <v>1</v>
      </c>
    </row>
    <row r="17" spans="1:65">
      <c r="A17" s="30"/>
      <c r="B17" s="30"/>
      <c r="C17" s="30"/>
      <c r="D17" s="30"/>
      <c r="E17" s="65" t="s">
        <v>43</v>
      </c>
      <c r="F17" s="48" t="str">
        <f>IF(ISBLANK(D17),"",IF(E17="ja",[2]Übersicht!$C$7,"keine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44</v>
      </c>
      <c r="W17" s="101"/>
      <c r="Y17" s="32">
        <f t="shared" si="0"/>
        <v>0</v>
      </c>
      <c r="Z17" s="32">
        <f t="shared" si="1"/>
        <v>0</v>
      </c>
      <c r="AA17" s="43" t="str">
        <f t="shared" si="2"/>
        <v/>
      </c>
      <c r="AB17" s="43" t="e" vm="5">
        <f t="shared" si="3"/>
        <v>#VALUE!</v>
      </c>
      <c r="AC17" s="32">
        <f t="shared" si="4"/>
        <v>0</v>
      </c>
      <c r="AD17" s="32">
        <f t="shared" si="5"/>
        <v>0</v>
      </c>
      <c r="AE17" s="33" t="s">
        <v>143</v>
      </c>
      <c r="AF17" s="32" t="str">
        <f t="shared" si="6"/>
        <v/>
      </c>
      <c r="AG17" s="32">
        <f t="shared" si="7"/>
        <v>0</v>
      </c>
      <c r="AH17" s="32" t="e">
        <f t="shared" si="13"/>
        <v>#VALUE!</v>
      </c>
      <c r="AI17" s="32"/>
      <c r="AJ17" s="32"/>
      <c r="AK17" s="32"/>
      <c r="AL17" s="32"/>
      <c r="AM17" s="32"/>
      <c r="AN17" s="32">
        <v>4</v>
      </c>
      <c r="AO17" s="32">
        <v>1</v>
      </c>
      <c r="AP17" s="32">
        <v>1</v>
      </c>
      <c r="AQ17" s="32">
        <f t="shared" si="8"/>
        <v>0</v>
      </c>
      <c r="AR17" s="32">
        <f t="shared" si="9"/>
        <v>0</v>
      </c>
      <c r="AS17" s="32">
        <f t="shared" si="10"/>
        <v>0</v>
      </c>
      <c r="AT17" s="32">
        <f t="shared" si="11"/>
        <v>0</v>
      </c>
      <c r="AU17" s="32" t="str">
        <f t="shared" si="12"/>
        <v>keine</v>
      </c>
      <c r="AV17" s="32"/>
      <c r="AW17" s="32" t="b">
        <f t="shared" si="14"/>
        <v>0</v>
      </c>
      <c r="AX17" s="38"/>
      <c r="AY17" s="38"/>
      <c r="AZ17" s="38" t="b">
        <f t="shared" si="15"/>
        <v>0</v>
      </c>
      <c r="BA17" s="38" t="b">
        <f t="shared" si="16"/>
        <v>1</v>
      </c>
      <c r="BB17" s="38"/>
      <c r="BC17" s="38"/>
      <c r="BD17" s="38"/>
      <c r="BE17" s="38"/>
      <c r="BF17" s="38"/>
      <c r="BG17" s="38"/>
      <c r="BH17" s="38"/>
      <c r="BI17" s="38"/>
      <c r="BJ17" s="38" t="str">
        <f>IFERROR(INDEX(Preisfaktoren!$B$22:$C$44,MATCH(D17,Preisfaktoren!$B$22:$B$44,0),2),"")</f>
        <v/>
      </c>
      <c r="BK17" s="38" t="str">
        <f>IFERROR(INDEX(Preisfaktoren!$B$22:$F$44,MATCH(D17,Preisfaktoren!$B$22:$B$44,0),5),"")</f>
        <v/>
      </c>
      <c r="BL17" s="38" t="str">
        <f>IFERROR(INDEX(Biegeabzug!$A$4:$H$21,MATCH(BK17,Biegeabzug!$A$4:$A$21,0),MATCH(0,Biegeabzug!A25:H25,1)),"")</f>
        <v/>
      </c>
      <c r="BM17" s="38" t="b">
        <f t="shared" si="17"/>
        <v>1</v>
      </c>
    </row>
    <row r="18" spans="1:65">
      <c r="A18" s="30"/>
      <c r="B18" s="30"/>
      <c r="C18" s="30"/>
      <c r="D18" s="30"/>
      <c r="E18" s="65" t="s">
        <v>43</v>
      </c>
      <c r="F18" s="48" t="str">
        <f>IF(ISBLANK(D18),"",IF(E18="ja",[2]Übersicht!$C$7,"keine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44</v>
      </c>
      <c r="W18" s="101"/>
      <c r="Y18" s="32">
        <f t="shared" si="0"/>
        <v>0</v>
      </c>
      <c r="Z18" s="32">
        <f t="shared" si="1"/>
        <v>0</v>
      </c>
      <c r="AA18" s="43" t="str">
        <f t="shared" si="2"/>
        <v/>
      </c>
      <c r="AB18" s="43" t="e" vm="5">
        <f t="shared" si="3"/>
        <v>#VALUE!</v>
      </c>
      <c r="AC18" s="32">
        <f t="shared" si="4"/>
        <v>0</v>
      </c>
      <c r="AD18" s="32">
        <f t="shared" si="5"/>
        <v>0</v>
      </c>
      <c r="AE18" s="33" t="s">
        <v>143</v>
      </c>
      <c r="AF18" s="32" t="str">
        <f t="shared" si="6"/>
        <v/>
      </c>
      <c r="AG18" s="32">
        <f t="shared" si="7"/>
        <v>0</v>
      </c>
      <c r="AH18" s="32" t="e">
        <f t="shared" si="13"/>
        <v>#VALUE!</v>
      </c>
      <c r="AI18" s="32"/>
      <c r="AJ18" s="32"/>
      <c r="AK18" s="32"/>
      <c r="AL18" s="32"/>
      <c r="AM18" s="32"/>
      <c r="AN18" s="32">
        <v>4</v>
      </c>
      <c r="AO18" s="32">
        <v>1</v>
      </c>
      <c r="AP18" s="32">
        <v>1</v>
      </c>
      <c r="AQ18" s="32">
        <f t="shared" si="8"/>
        <v>0</v>
      </c>
      <c r="AR18" s="32">
        <f t="shared" si="9"/>
        <v>0</v>
      </c>
      <c r="AS18" s="32">
        <f t="shared" si="10"/>
        <v>0</v>
      </c>
      <c r="AT18" s="32">
        <f t="shared" si="11"/>
        <v>0</v>
      </c>
      <c r="AU18" s="32" t="str">
        <f t="shared" si="12"/>
        <v>keine</v>
      </c>
      <c r="AV18" s="32"/>
      <c r="AW18" s="32" t="b">
        <f t="shared" si="14"/>
        <v>0</v>
      </c>
      <c r="AX18" s="38"/>
      <c r="AY18" s="38"/>
      <c r="AZ18" s="38" t="b">
        <f t="shared" si="15"/>
        <v>0</v>
      </c>
      <c r="BA18" s="38" t="b">
        <f t="shared" si="16"/>
        <v>1</v>
      </c>
      <c r="BB18" s="38"/>
      <c r="BC18" s="38"/>
      <c r="BD18" s="38"/>
      <c r="BE18" s="38"/>
      <c r="BF18" s="38"/>
      <c r="BG18" s="38"/>
      <c r="BH18" s="38"/>
      <c r="BI18" s="38"/>
      <c r="BJ18" s="38" t="str">
        <f>IFERROR(INDEX(Preisfaktoren!$B$22:$C$44,MATCH(D18,Preisfaktoren!$B$22:$B$44,0),2),"")</f>
        <v/>
      </c>
      <c r="BK18" s="38" t="str">
        <f>IFERROR(INDEX(Preisfaktoren!$B$22:$F$44,MATCH(D18,Preisfaktoren!$B$22:$B$44,0),5),"")</f>
        <v/>
      </c>
      <c r="BL18" s="38" t="str">
        <f>IFERROR(INDEX(Biegeabzug!$A$4:$H$21,MATCH(BK18,Biegeabzug!$A$4:$A$21,0),MATCH(0,Biegeabzug!A26:H26,1)),"")</f>
        <v/>
      </c>
      <c r="BM18" s="38" t="b">
        <f t="shared" si="17"/>
        <v>1</v>
      </c>
    </row>
    <row r="19" spans="1:65">
      <c r="A19" s="30"/>
      <c r="B19" s="30"/>
      <c r="C19" s="30"/>
      <c r="D19" s="30"/>
      <c r="E19" s="65" t="s">
        <v>43</v>
      </c>
      <c r="F19" s="48" t="str">
        <f>IF(ISBLANK(D19),"",IF(E19="ja",[2]Übersicht!$C$7,"keine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44</v>
      </c>
      <c r="W19" s="101"/>
      <c r="Y19" s="32">
        <f t="shared" si="0"/>
        <v>0</v>
      </c>
      <c r="Z19" s="32">
        <f t="shared" si="1"/>
        <v>0</v>
      </c>
      <c r="AA19" s="43" t="str">
        <f t="shared" si="2"/>
        <v/>
      </c>
      <c r="AB19" s="43" t="e" vm="5">
        <f t="shared" si="3"/>
        <v>#VALUE!</v>
      </c>
      <c r="AC19" s="32">
        <f t="shared" si="4"/>
        <v>0</v>
      </c>
      <c r="AD19" s="32">
        <f t="shared" si="5"/>
        <v>0</v>
      </c>
      <c r="AE19" s="33" t="s">
        <v>143</v>
      </c>
      <c r="AF19" s="32" t="str">
        <f t="shared" si="6"/>
        <v/>
      </c>
      <c r="AG19" s="32">
        <f t="shared" si="7"/>
        <v>0</v>
      </c>
      <c r="AH19" s="32" t="e">
        <f t="shared" si="13"/>
        <v>#VALUE!</v>
      </c>
      <c r="AI19" s="32"/>
      <c r="AJ19" s="32"/>
      <c r="AK19" s="32"/>
      <c r="AL19" s="32"/>
      <c r="AM19" s="32"/>
      <c r="AN19" s="32">
        <v>4</v>
      </c>
      <c r="AO19" s="32">
        <v>1</v>
      </c>
      <c r="AP19" s="32">
        <v>1</v>
      </c>
      <c r="AQ19" s="32">
        <f t="shared" si="8"/>
        <v>0</v>
      </c>
      <c r="AR19" s="32">
        <f t="shared" si="9"/>
        <v>0</v>
      </c>
      <c r="AS19" s="32">
        <f t="shared" si="10"/>
        <v>0</v>
      </c>
      <c r="AT19" s="32">
        <f t="shared" si="11"/>
        <v>0</v>
      </c>
      <c r="AU19" s="32" t="str">
        <f t="shared" si="12"/>
        <v>keine</v>
      </c>
      <c r="AV19" s="32"/>
      <c r="AW19" s="32" t="b">
        <f t="shared" si="14"/>
        <v>0</v>
      </c>
      <c r="AX19" s="38"/>
      <c r="AY19" s="38"/>
      <c r="AZ19" s="38" t="b">
        <f t="shared" si="15"/>
        <v>0</v>
      </c>
      <c r="BA19" s="38" t="b">
        <f t="shared" si="16"/>
        <v>1</v>
      </c>
      <c r="BB19" s="38"/>
      <c r="BC19" s="38"/>
      <c r="BD19" s="38"/>
      <c r="BE19" s="38"/>
      <c r="BF19" s="38"/>
      <c r="BG19" s="38"/>
      <c r="BH19" s="38"/>
      <c r="BI19" s="38"/>
      <c r="BJ19" s="38" t="str">
        <f>IFERROR(INDEX(Preisfaktoren!$B$22:$C$44,MATCH(D19,Preisfaktoren!$B$22:$B$44,0),2),"")</f>
        <v/>
      </c>
      <c r="BK19" s="38" t="str">
        <f>IFERROR(INDEX(Preisfaktoren!$B$22:$F$44,MATCH(D19,Preisfaktoren!$B$22:$B$44,0),5),"")</f>
        <v/>
      </c>
      <c r="BL19" s="38" t="str">
        <f>IFERROR(INDEX(Biegeabzug!$A$4:$H$21,MATCH(BK19,Biegeabzug!$A$4:$A$21,0),MATCH(0,Biegeabzug!A27:H27,1)),"")</f>
        <v/>
      </c>
      <c r="BM19" s="38" t="b">
        <f t="shared" si="17"/>
        <v>1</v>
      </c>
    </row>
    <row r="20" spans="1:65">
      <c r="A20" s="30"/>
      <c r="B20" s="30"/>
      <c r="C20" s="30"/>
      <c r="D20" s="30"/>
      <c r="E20" s="65" t="s">
        <v>43</v>
      </c>
      <c r="F20" s="48" t="str">
        <f>IF(ISBLANK(D20),"",IF(E20="ja",[2]Übersicht!$C$7,"keine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44</v>
      </c>
      <c r="W20" s="101"/>
      <c r="Y20" s="32">
        <f t="shared" si="0"/>
        <v>0</v>
      </c>
      <c r="Z20" s="32">
        <f t="shared" si="1"/>
        <v>0</v>
      </c>
      <c r="AA20" s="43" t="str">
        <f t="shared" si="2"/>
        <v/>
      </c>
      <c r="AB20" s="43" t="e" vm="5">
        <f t="shared" si="3"/>
        <v>#VALUE!</v>
      </c>
      <c r="AC20" s="32">
        <f t="shared" si="4"/>
        <v>0</v>
      </c>
      <c r="AD20" s="32">
        <f t="shared" si="5"/>
        <v>0</v>
      </c>
      <c r="AE20" s="33" t="s">
        <v>143</v>
      </c>
      <c r="AF20" s="32" t="str">
        <f t="shared" si="6"/>
        <v/>
      </c>
      <c r="AG20" s="32">
        <f t="shared" si="7"/>
        <v>0</v>
      </c>
      <c r="AH20" s="32" t="e">
        <f t="shared" si="13"/>
        <v>#VALUE!</v>
      </c>
      <c r="AI20" s="32"/>
      <c r="AJ20" s="32"/>
      <c r="AK20" s="32"/>
      <c r="AL20" s="32"/>
      <c r="AM20" s="32"/>
      <c r="AN20" s="32">
        <v>4</v>
      </c>
      <c r="AO20" s="32">
        <v>1</v>
      </c>
      <c r="AP20" s="32">
        <v>1</v>
      </c>
      <c r="AQ20" s="32">
        <f t="shared" si="8"/>
        <v>0</v>
      </c>
      <c r="AR20" s="32">
        <f t="shared" si="9"/>
        <v>0</v>
      </c>
      <c r="AS20" s="32">
        <f t="shared" si="10"/>
        <v>0</v>
      </c>
      <c r="AT20" s="32">
        <f t="shared" si="11"/>
        <v>0</v>
      </c>
      <c r="AU20" s="32" t="str">
        <f t="shared" si="12"/>
        <v>keine</v>
      </c>
      <c r="AV20" s="32"/>
      <c r="AW20" s="32" t="b">
        <f t="shared" si="14"/>
        <v>0</v>
      </c>
      <c r="AX20" s="38"/>
      <c r="AY20" s="38"/>
      <c r="AZ20" s="38" t="b">
        <f t="shared" si="15"/>
        <v>0</v>
      </c>
      <c r="BA20" s="38" t="b">
        <f t="shared" si="16"/>
        <v>1</v>
      </c>
      <c r="BB20" s="38"/>
      <c r="BC20" s="38"/>
      <c r="BD20" s="38"/>
      <c r="BE20" s="38"/>
      <c r="BF20" s="38"/>
      <c r="BG20" s="38"/>
      <c r="BH20" s="38"/>
      <c r="BI20" s="38"/>
      <c r="BJ20" s="38" t="str">
        <f>IFERROR(INDEX(Preisfaktoren!$B$22:$C$44,MATCH(D20,Preisfaktoren!$B$22:$B$44,0),2),"")</f>
        <v/>
      </c>
      <c r="BK20" s="38" t="str">
        <f>IFERROR(INDEX(Preisfaktoren!$B$22:$F$44,MATCH(D20,Preisfaktoren!$B$22:$B$44,0),5),"")</f>
        <v/>
      </c>
      <c r="BL20" s="38" t="str">
        <f>IFERROR(INDEX(Biegeabzug!$A$4:$H$21,MATCH(BK20,Biegeabzug!$A$4:$A$21,0),MATCH(0,Biegeabzug!A28:H28,1)),"")</f>
        <v/>
      </c>
      <c r="BM20" s="38" t="b">
        <f t="shared" si="17"/>
        <v>1</v>
      </c>
    </row>
    <row r="21" spans="1:65">
      <c r="A21" s="30"/>
      <c r="B21" s="30"/>
      <c r="C21" s="30"/>
      <c r="D21" s="30"/>
      <c r="E21" s="65" t="s">
        <v>43</v>
      </c>
      <c r="F21" s="48" t="str">
        <f>IF(ISBLANK(D21),"",IF(E21="ja",[2]Übersicht!$C$7,"keine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44</v>
      </c>
      <c r="W21" s="101"/>
      <c r="Y21" s="32">
        <f t="shared" si="0"/>
        <v>0</v>
      </c>
      <c r="Z21" s="32">
        <f t="shared" si="1"/>
        <v>0</v>
      </c>
      <c r="AA21" s="43" t="str">
        <f t="shared" si="2"/>
        <v/>
      </c>
      <c r="AB21" s="43" t="e" vm="5">
        <f t="shared" si="3"/>
        <v>#VALUE!</v>
      </c>
      <c r="AC21" s="32">
        <f t="shared" si="4"/>
        <v>0</v>
      </c>
      <c r="AD21" s="32">
        <f t="shared" si="5"/>
        <v>0</v>
      </c>
      <c r="AE21" s="33" t="s">
        <v>143</v>
      </c>
      <c r="AF21" s="32" t="str">
        <f t="shared" si="6"/>
        <v/>
      </c>
      <c r="AG21" s="32">
        <f t="shared" si="7"/>
        <v>0</v>
      </c>
      <c r="AH21" s="32" t="e">
        <f t="shared" si="13"/>
        <v>#VALUE!</v>
      </c>
      <c r="AI21" s="32"/>
      <c r="AJ21" s="32"/>
      <c r="AK21" s="32"/>
      <c r="AL21" s="32"/>
      <c r="AM21" s="32"/>
      <c r="AN21" s="32">
        <v>4</v>
      </c>
      <c r="AO21" s="32">
        <v>1</v>
      </c>
      <c r="AP21" s="32">
        <v>1</v>
      </c>
      <c r="AQ21" s="32">
        <f t="shared" si="8"/>
        <v>0</v>
      </c>
      <c r="AR21" s="32">
        <f t="shared" si="9"/>
        <v>0</v>
      </c>
      <c r="AS21" s="32">
        <f t="shared" si="10"/>
        <v>0</v>
      </c>
      <c r="AT21" s="32">
        <f t="shared" si="11"/>
        <v>0</v>
      </c>
      <c r="AU21" s="32" t="str">
        <f t="shared" si="12"/>
        <v>keine</v>
      </c>
      <c r="AV21" s="32"/>
      <c r="AW21" s="32" t="b">
        <f t="shared" si="14"/>
        <v>0</v>
      </c>
      <c r="AX21" s="38"/>
      <c r="AY21" s="38"/>
      <c r="AZ21" s="38" t="b">
        <f t="shared" si="15"/>
        <v>0</v>
      </c>
      <c r="BA21" s="38" t="b">
        <f t="shared" si="16"/>
        <v>1</v>
      </c>
      <c r="BB21" s="38"/>
      <c r="BC21" s="38"/>
      <c r="BD21" s="38"/>
      <c r="BE21" s="38"/>
      <c r="BF21" s="38"/>
      <c r="BG21" s="38"/>
      <c r="BH21" s="38"/>
      <c r="BI21" s="38"/>
      <c r="BJ21" s="38" t="str">
        <f>IFERROR(INDEX(Preisfaktoren!$B$22:$C$44,MATCH(D21,Preisfaktoren!$B$22:$B$44,0),2),"")</f>
        <v/>
      </c>
      <c r="BK21" s="38" t="str">
        <f>IFERROR(INDEX(Preisfaktoren!$B$22:$F$44,MATCH(D21,Preisfaktoren!$B$22:$B$44,0),5),"")</f>
        <v/>
      </c>
      <c r="BL21" s="38" t="str">
        <f>IFERROR(INDEX(Biegeabzug!$A$4:$H$21,MATCH(BK21,Biegeabzug!$A$4:$A$21,0),MATCH(0,Biegeabzug!A29:H29,1)),"")</f>
        <v/>
      </c>
      <c r="BM21" s="38" t="b">
        <f t="shared" si="17"/>
        <v>1</v>
      </c>
    </row>
    <row r="22" spans="1:65">
      <c r="A22" s="30"/>
      <c r="B22" s="30"/>
      <c r="C22" s="30"/>
      <c r="D22" s="30"/>
      <c r="E22" s="65" t="s">
        <v>43</v>
      </c>
      <c r="F22" s="48" t="str">
        <f>IF(ISBLANK(D22),"",IF(E22="ja",[2]Übersicht!$C$7,"keine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44</v>
      </c>
      <c r="W22" s="101"/>
      <c r="Y22" s="32">
        <f t="shared" si="0"/>
        <v>0</v>
      </c>
      <c r="Z22" s="32">
        <f t="shared" si="1"/>
        <v>0</v>
      </c>
      <c r="AA22" s="43" t="str">
        <f t="shared" si="2"/>
        <v/>
      </c>
      <c r="AB22" s="43" t="e" vm="5">
        <f t="shared" si="3"/>
        <v>#VALUE!</v>
      </c>
      <c r="AC22" s="32">
        <f t="shared" si="4"/>
        <v>0</v>
      </c>
      <c r="AD22" s="32">
        <f t="shared" si="5"/>
        <v>0</v>
      </c>
      <c r="AE22" s="33" t="s">
        <v>143</v>
      </c>
      <c r="AF22" s="32" t="str">
        <f t="shared" si="6"/>
        <v/>
      </c>
      <c r="AG22" s="32">
        <f t="shared" si="7"/>
        <v>0</v>
      </c>
      <c r="AH22" s="32" t="e">
        <f t="shared" si="13"/>
        <v>#VALUE!</v>
      </c>
      <c r="AI22" s="32"/>
      <c r="AJ22" s="32"/>
      <c r="AK22" s="32"/>
      <c r="AL22" s="32"/>
      <c r="AM22" s="32"/>
      <c r="AN22" s="32">
        <v>4</v>
      </c>
      <c r="AO22" s="32">
        <v>1</v>
      </c>
      <c r="AP22" s="32">
        <v>1</v>
      </c>
      <c r="AQ22" s="32">
        <f t="shared" si="8"/>
        <v>0</v>
      </c>
      <c r="AR22" s="32">
        <f t="shared" si="9"/>
        <v>0</v>
      </c>
      <c r="AS22" s="32">
        <f t="shared" si="10"/>
        <v>0</v>
      </c>
      <c r="AT22" s="32">
        <f t="shared" si="11"/>
        <v>0</v>
      </c>
      <c r="AU22" s="32" t="str">
        <f t="shared" si="12"/>
        <v>keine</v>
      </c>
      <c r="AV22" s="32"/>
      <c r="AW22" s="32" t="b">
        <f t="shared" si="14"/>
        <v>0</v>
      </c>
      <c r="AX22" s="38"/>
      <c r="AY22" s="38"/>
      <c r="AZ22" s="38" t="b">
        <f t="shared" si="15"/>
        <v>0</v>
      </c>
      <c r="BA22" s="38" t="b">
        <f t="shared" si="16"/>
        <v>1</v>
      </c>
      <c r="BB22" s="38"/>
      <c r="BC22" s="38"/>
      <c r="BD22" s="38"/>
      <c r="BE22" s="38"/>
      <c r="BF22" s="38"/>
      <c r="BG22" s="38"/>
      <c r="BH22" s="38"/>
      <c r="BI22" s="38"/>
      <c r="BJ22" s="38" t="str">
        <f>IFERROR(INDEX(Preisfaktoren!$B$22:$C$44,MATCH(D22,Preisfaktoren!$B$22:$B$44,0),2),"")</f>
        <v/>
      </c>
      <c r="BK22" s="38" t="str">
        <f>IFERROR(INDEX(Preisfaktoren!$B$22:$F$44,MATCH(D22,Preisfaktoren!$B$22:$B$44,0),5),"")</f>
        <v/>
      </c>
      <c r="BL22" s="38" t="str">
        <f>IFERROR(INDEX(Biegeabzug!$A$4:$H$21,MATCH(BK22,Biegeabzug!$A$4:$A$21,0),MATCH(0,Biegeabzug!A30:H30,1)),"")</f>
        <v/>
      </c>
      <c r="BM22" s="38" t="b">
        <f t="shared" si="17"/>
        <v>1</v>
      </c>
    </row>
    <row r="23" spans="1:65">
      <c r="A23" s="30"/>
      <c r="B23" s="30"/>
      <c r="C23" s="30"/>
      <c r="D23" s="30"/>
      <c r="E23" s="65" t="s">
        <v>43</v>
      </c>
      <c r="F23" s="48" t="str">
        <f>IF(ISBLANK(D23),"",IF(E23="ja",[2]Übersicht!$C$7,"keine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44</v>
      </c>
      <c r="W23" s="101"/>
      <c r="Y23" s="32">
        <f t="shared" si="0"/>
        <v>0</v>
      </c>
      <c r="Z23" s="32">
        <f t="shared" si="1"/>
        <v>0</v>
      </c>
      <c r="AA23" s="43" t="str">
        <f t="shared" si="2"/>
        <v/>
      </c>
      <c r="AB23" s="43" t="e" vm="5">
        <f t="shared" si="3"/>
        <v>#VALUE!</v>
      </c>
      <c r="AC23" s="32">
        <f t="shared" si="4"/>
        <v>0</v>
      </c>
      <c r="AD23" s="32">
        <f t="shared" si="5"/>
        <v>0</v>
      </c>
      <c r="AE23" s="33" t="s">
        <v>143</v>
      </c>
      <c r="AF23" s="32" t="str">
        <f t="shared" si="6"/>
        <v/>
      </c>
      <c r="AG23" s="32">
        <f t="shared" si="7"/>
        <v>0</v>
      </c>
      <c r="AH23" s="32" t="e">
        <f t="shared" si="13"/>
        <v>#VALUE!</v>
      </c>
      <c r="AI23" s="32"/>
      <c r="AJ23" s="32"/>
      <c r="AK23" s="32"/>
      <c r="AL23" s="32"/>
      <c r="AM23" s="32"/>
      <c r="AN23" s="32">
        <v>4</v>
      </c>
      <c r="AO23" s="32">
        <v>1</v>
      </c>
      <c r="AP23" s="32">
        <v>1</v>
      </c>
      <c r="AQ23" s="32">
        <f t="shared" si="8"/>
        <v>0</v>
      </c>
      <c r="AR23" s="32">
        <f t="shared" si="9"/>
        <v>0</v>
      </c>
      <c r="AS23" s="32">
        <f t="shared" si="10"/>
        <v>0</v>
      </c>
      <c r="AT23" s="32">
        <f t="shared" si="11"/>
        <v>0</v>
      </c>
      <c r="AU23" s="32" t="str">
        <f t="shared" si="12"/>
        <v>keine</v>
      </c>
      <c r="AV23" s="32"/>
      <c r="AW23" s="32" t="b">
        <f t="shared" si="14"/>
        <v>0</v>
      </c>
      <c r="AX23" s="38"/>
      <c r="AY23" s="38"/>
      <c r="AZ23" s="38" t="b">
        <f t="shared" si="15"/>
        <v>0</v>
      </c>
      <c r="BA23" s="38" t="b">
        <f t="shared" si="16"/>
        <v>1</v>
      </c>
      <c r="BB23" s="38"/>
      <c r="BC23" s="38"/>
      <c r="BD23" s="38"/>
      <c r="BE23" s="38"/>
      <c r="BF23" s="38"/>
      <c r="BG23" s="38"/>
      <c r="BH23" s="38"/>
      <c r="BI23" s="38"/>
      <c r="BJ23" s="38" t="str">
        <f>IFERROR(INDEX(Preisfaktoren!$B$22:$C$44,MATCH(D23,Preisfaktoren!$B$22:$B$44,0),2),"")</f>
        <v/>
      </c>
      <c r="BK23" s="38" t="str">
        <f>IFERROR(INDEX(Preisfaktoren!$B$22:$F$44,MATCH(D23,Preisfaktoren!$B$22:$B$44,0),5),"")</f>
        <v/>
      </c>
      <c r="BL23" s="38" t="str">
        <f>IFERROR(INDEX(Biegeabzug!$A$4:$H$21,MATCH(BK23,Biegeabzug!$A$4:$A$21,0),MATCH(0,Biegeabzug!A31:H31,1)),"")</f>
        <v/>
      </c>
      <c r="BM23" s="38" t="b">
        <f t="shared" si="17"/>
        <v>1</v>
      </c>
    </row>
    <row r="24" spans="1:65">
      <c r="A24" s="30"/>
      <c r="B24" s="30"/>
      <c r="C24" s="30"/>
      <c r="D24" s="30"/>
      <c r="E24" s="65" t="s">
        <v>43</v>
      </c>
      <c r="F24" s="48" t="str">
        <f>IF(ISBLANK(D24),"",IF(E24="ja",[2]Übersicht!$C$7,"keine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44</v>
      </c>
      <c r="W24" s="101"/>
      <c r="Y24" s="32">
        <f t="shared" si="0"/>
        <v>0</v>
      </c>
      <c r="Z24" s="32">
        <f t="shared" si="1"/>
        <v>0</v>
      </c>
      <c r="AA24" s="43" t="str">
        <f t="shared" si="2"/>
        <v/>
      </c>
      <c r="AB24" s="43" t="e" vm="5">
        <f t="shared" si="3"/>
        <v>#VALUE!</v>
      </c>
      <c r="AC24" s="32">
        <f t="shared" si="4"/>
        <v>0</v>
      </c>
      <c r="AD24" s="32">
        <f t="shared" si="5"/>
        <v>0</v>
      </c>
      <c r="AE24" s="33" t="s">
        <v>143</v>
      </c>
      <c r="AF24" s="32" t="str">
        <f t="shared" si="6"/>
        <v/>
      </c>
      <c r="AG24" s="32">
        <f t="shared" si="7"/>
        <v>0</v>
      </c>
      <c r="AH24" s="32" t="e">
        <f t="shared" si="13"/>
        <v>#VALUE!</v>
      </c>
      <c r="AI24" s="32"/>
      <c r="AJ24" s="32"/>
      <c r="AK24" s="32"/>
      <c r="AL24" s="32"/>
      <c r="AM24" s="32"/>
      <c r="AN24" s="32">
        <v>4</v>
      </c>
      <c r="AO24" s="32">
        <v>1</v>
      </c>
      <c r="AP24" s="32">
        <v>1</v>
      </c>
      <c r="AQ24" s="32">
        <f t="shared" si="8"/>
        <v>0</v>
      </c>
      <c r="AR24" s="32">
        <f t="shared" si="9"/>
        <v>0</v>
      </c>
      <c r="AS24" s="32">
        <f t="shared" si="10"/>
        <v>0</v>
      </c>
      <c r="AT24" s="32">
        <f t="shared" si="11"/>
        <v>0</v>
      </c>
      <c r="AU24" s="32" t="str">
        <f t="shared" si="12"/>
        <v>keine</v>
      </c>
      <c r="AV24" s="32"/>
      <c r="AW24" s="32" t="b">
        <f t="shared" si="14"/>
        <v>0</v>
      </c>
      <c r="AX24" s="38"/>
      <c r="AY24" s="38"/>
      <c r="AZ24" s="38" t="b">
        <f t="shared" si="15"/>
        <v>0</v>
      </c>
      <c r="BA24" s="38" t="b">
        <f t="shared" si="16"/>
        <v>1</v>
      </c>
      <c r="BB24" s="38"/>
      <c r="BC24" s="38"/>
      <c r="BD24" s="38"/>
      <c r="BE24" s="38"/>
      <c r="BF24" s="38"/>
      <c r="BG24" s="38"/>
      <c r="BH24" s="38"/>
      <c r="BI24" s="38"/>
      <c r="BJ24" s="38" t="str">
        <f>IFERROR(INDEX(Preisfaktoren!$B$22:$C$44,MATCH(D24,Preisfaktoren!$B$22:$B$44,0),2),"")</f>
        <v/>
      </c>
      <c r="BK24" s="38" t="str">
        <f>IFERROR(INDEX(Preisfaktoren!$B$22:$F$44,MATCH(D24,Preisfaktoren!$B$22:$B$44,0),5),"")</f>
        <v/>
      </c>
      <c r="BL24" s="38" t="str">
        <f>IFERROR(INDEX(Biegeabzug!$A$4:$H$21,MATCH(BK24,Biegeabzug!$A$4:$A$21,0),MATCH(0,Biegeabzug!A32:H32,1)),"")</f>
        <v/>
      </c>
      <c r="BM24" s="38" t="b">
        <f t="shared" si="17"/>
        <v>1</v>
      </c>
    </row>
    <row r="25" spans="1:65">
      <c r="A25" s="30"/>
      <c r="B25" s="30"/>
      <c r="C25" s="30"/>
      <c r="D25" s="30"/>
      <c r="E25" s="65" t="s">
        <v>43</v>
      </c>
      <c r="F25" s="48" t="str">
        <f>IF(ISBLANK(D25),"",IF(E25="ja",[2]Übersicht!$C$7,"keine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44</v>
      </c>
      <c r="W25" s="101"/>
      <c r="Y25" s="32">
        <f t="shared" si="0"/>
        <v>0</v>
      </c>
      <c r="Z25" s="32">
        <f t="shared" si="1"/>
        <v>0</v>
      </c>
      <c r="AA25" s="43" t="str">
        <f t="shared" si="2"/>
        <v/>
      </c>
      <c r="AB25" s="43" t="e" vm="5">
        <f t="shared" si="3"/>
        <v>#VALUE!</v>
      </c>
      <c r="AC25" s="32">
        <f t="shared" si="4"/>
        <v>0</v>
      </c>
      <c r="AD25" s="32">
        <f t="shared" si="5"/>
        <v>0</v>
      </c>
      <c r="AE25" s="33" t="s">
        <v>143</v>
      </c>
      <c r="AF25" s="32" t="str">
        <f t="shared" si="6"/>
        <v/>
      </c>
      <c r="AG25" s="32">
        <f t="shared" si="7"/>
        <v>0</v>
      </c>
      <c r="AH25" s="32" t="e">
        <f t="shared" si="13"/>
        <v>#VALUE!</v>
      </c>
      <c r="AI25" s="32"/>
      <c r="AJ25" s="32"/>
      <c r="AK25" s="32"/>
      <c r="AL25" s="32"/>
      <c r="AM25" s="32"/>
      <c r="AN25" s="32">
        <v>4</v>
      </c>
      <c r="AO25" s="32">
        <v>1</v>
      </c>
      <c r="AP25" s="32">
        <v>1</v>
      </c>
      <c r="AQ25" s="32">
        <f t="shared" si="8"/>
        <v>0</v>
      </c>
      <c r="AR25" s="32">
        <f t="shared" si="9"/>
        <v>0</v>
      </c>
      <c r="AS25" s="32">
        <f t="shared" si="10"/>
        <v>0</v>
      </c>
      <c r="AT25" s="32">
        <f t="shared" si="11"/>
        <v>0</v>
      </c>
      <c r="AU25" s="32" t="str">
        <f t="shared" si="12"/>
        <v>keine</v>
      </c>
      <c r="AV25" s="32"/>
      <c r="AW25" s="32" t="b">
        <f t="shared" si="14"/>
        <v>0</v>
      </c>
      <c r="AX25" s="38"/>
      <c r="AY25" s="38"/>
      <c r="AZ25" s="38" t="b">
        <f t="shared" si="15"/>
        <v>0</v>
      </c>
      <c r="BA25" s="38" t="b">
        <f t="shared" si="16"/>
        <v>1</v>
      </c>
      <c r="BB25" s="38"/>
      <c r="BC25" s="38"/>
      <c r="BD25" s="38"/>
      <c r="BE25" s="38"/>
      <c r="BF25" s="38"/>
      <c r="BG25" s="38"/>
      <c r="BH25" s="38"/>
      <c r="BI25" s="38"/>
      <c r="BJ25" s="38" t="str">
        <f>IFERROR(INDEX(Preisfaktoren!$B$22:$C$44,MATCH(D25,Preisfaktoren!$B$22:$B$44,0),2),"")</f>
        <v/>
      </c>
      <c r="BK25" s="38" t="str">
        <f>IFERROR(INDEX(Preisfaktoren!$B$22:$F$44,MATCH(D25,Preisfaktoren!$B$22:$B$44,0),5),"")</f>
        <v/>
      </c>
      <c r="BL25" s="38" t="str">
        <f>IFERROR(INDEX(Biegeabzug!$A$4:$H$21,MATCH(BK25,Biegeabzug!$A$4:$A$21,0),MATCH(0,Biegeabzug!A33:H33,1)),"")</f>
        <v/>
      </c>
      <c r="BM25" s="38" t="b">
        <f t="shared" si="17"/>
        <v>1</v>
      </c>
    </row>
  </sheetData>
  <sheetProtection sheet="1" objects="1" scenarios="1"/>
  <mergeCells count="3">
    <mergeCell ref="A3:D3"/>
    <mergeCell ref="C2:D2"/>
    <mergeCell ref="R4:T4"/>
  </mergeCells>
  <conditionalFormatting sqref="V6:V25">
    <cfRule type="expression" dxfId="35" priority="1">
      <formula>NOT($BM6)</formula>
    </cfRule>
  </conditionalFormatting>
  <conditionalFormatting sqref="AE6:AE25">
    <cfRule type="expression" dxfId="34" priority="2">
      <formula>AD6&lt;&gt;#REF!</formula>
    </cfRule>
  </conditionalFormatting>
  <dataValidations count="10">
    <dataValidation type="list" allowBlank="1" showInputMessage="1" showErrorMessage="1" sqref="AE6:AE25" xr:uid="{8E9D5C8D-B018-4B6F-B1EF-9D938376E5BF}">
      <formula1>"einseitig,zweiseitig"</formula1>
    </dataValidation>
    <dataValidation allowBlank="1" sqref="F6:F25" xr:uid="{4BF60DF9-BFD8-4299-9476-B48E5F9EC6F5}"/>
    <dataValidation type="custom" allowBlank="1" showInputMessage="1" showErrorMessage="1" errorTitle="Breite B2 zu klein" error="Die Breite B2 muss gleich gross oder grösser sein wie B1." sqref="I6:I25" xr:uid="{7FEDBAF9-6742-424B-9B83-7DEC1EA5890A}">
      <formula1>BA6</formula1>
    </dataValidation>
    <dataValidation allowBlank="1" showErrorMessage="1" errorTitle="Materialstärke zu klein" error="Für Bolzen muss das Material mindestens 2mm stark sein, sonst sieht man Abdrücke auf der Gegenseite." sqref="BM6:BM25" xr:uid="{E6B3C9DD-73B1-4DFB-90BA-9EB92050B10F}"/>
    <dataValidation type="custom" allowBlank="1" showInputMessage="1" showErrorMessage="1" errorTitle="Höhe H zu grosse" error="Die Höhe H darf maximal 1200mm betragen." sqref="G6:G25" xr:uid="{CFCB42AE-C634-44C6-B292-78598BE3FFC1}">
      <formula1>AY6</formula1>
    </dataValidation>
    <dataValidation type="custom" allowBlank="1" showInputMessage="1" showErrorMessage="1" errorTitle="Breite B1 zu schmal" error="Die Breite B1 muss mindestens 14mm sein." sqref="H6:H25" xr:uid="{688A17B1-C958-4ADA-B8EE-B58D0E9C20CD}">
      <formula1>AZ6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B84290E9-425E-40D1-8D0C-22DFFB171585}">
      <formula1>"Ja,Nein"</formula1>
    </dataValidation>
    <dataValidation type="list" allowBlank="1" showInputMessage="1" showErrorMessage="1" sqref="D6:D25" xr:uid="{A84AC89F-79F0-47B5-AB14-A47D029D19AD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99A79FAA-8CF1-442A-9616-C464B287D5BE}"/>
    <dataValidation type="list" allowBlank="1" sqref="E6:E25" xr:uid="{2EEA4690-8178-441C-B2DA-ED040F1E2578}">
      <formula1>"ja,nein"</formula1>
    </dataValidation>
  </dataValidations>
  <hyperlinks>
    <hyperlink ref="F1" location="'Sélection du type'!A1" display="zurück zu Typenauswahl" xr:uid="{3FEA4E51-5877-422D-9CC5-0BAE33C2D31C}"/>
  </hyperlinks>
  <pageMargins left="0.7" right="0.7" top="0.78740157499999996" bottom="0.78740157499999996" header="0.3" footer="0.3"/>
  <pageSetup paperSize="9" orientation="portrait" horizontalDpi="200" verticalDpi="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11D51-8CC0-4916-A0E4-16D0B3B94486}">
  <dimension ref="A1:BO25"/>
  <sheetViews>
    <sheetView workbookViewId="0">
      <selection activeCell="A6" sqref="A6"/>
    </sheetView>
  </sheetViews>
  <sheetFormatPr baseColWidth="10" defaultColWidth="11.3828125" defaultRowHeight="12.45" outlineLevelCol="1"/>
  <cols>
    <col min="1" max="2" width="11.3828125" customWidth="1"/>
    <col min="3" max="3" width="37.69140625" customWidth="1"/>
    <col min="4" max="4" width="28.69140625" bestFit="1" customWidth="1"/>
    <col min="5" max="5" width="20.15234375" bestFit="1" customWidth="1"/>
    <col min="6" max="6" width="36.3828125" customWidth="1"/>
    <col min="11" max="15" width="11.3828125" hidden="1" customWidth="1"/>
    <col min="16" max="17" width="25.69140625" hidden="1" customWidth="1"/>
    <col min="18" max="18" width="11.3046875" bestFit="1" customWidth="1"/>
    <col min="19" max="19" width="14.69140625" bestFit="1" customWidth="1"/>
    <col min="20" max="20" width="11.3828125" customWidth="1"/>
    <col min="21" max="21" width="11.3828125" hidden="1" customWidth="1"/>
    <col min="22" max="22" width="11.3828125" customWidth="1"/>
    <col min="23" max="23" width="31.3828125" customWidth="1"/>
    <col min="24" max="24" width="11.3828125" customWidth="1"/>
    <col min="25" max="62" width="11.3828125" hidden="1" customWidth="1" outlineLevel="1"/>
    <col min="63" max="63" width="14.3046875" hidden="1" customWidth="1" outlineLevel="1"/>
    <col min="64" max="65" width="11.84375" hidden="1" customWidth="1" outlineLevel="1"/>
    <col min="66" max="66" width="11.3828125" hidden="1" customWidth="1" outlineLevel="1"/>
    <col min="67" max="67" width="11.3828125" collapsed="1"/>
  </cols>
  <sheetData>
    <row r="1" spans="1:66" ht="15.45">
      <c r="A1" s="31" t="s">
        <v>59</v>
      </c>
      <c r="B1" s="31"/>
      <c r="C1" s="31"/>
      <c r="D1" s="31"/>
      <c r="F1" s="47" t="s">
        <v>29</v>
      </c>
      <c r="G1" s="31"/>
      <c r="H1" s="31"/>
      <c r="I1" s="31"/>
      <c r="J1" s="31"/>
      <c r="K1" s="31"/>
      <c r="W1" s="31"/>
    </row>
    <row r="2" spans="1:66" ht="45.75" customHeight="1">
      <c r="A2" s="34" t="s">
        <v>30</v>
      </c>
      <c r="C2" s="153" t="s">
        <v>54</v>
      </c>
      <c r="D2" s="153"/>
      <c r="F2" s="57"/>
      <c r="G2" s="57"/>
      <c r="H2" s="57"/>
      <c r="I2" s="57"/>
      <c r="J2" s="57"/>
      <c r="K2" s="57"/>
      <c r="N2" s="34"/>
      <c r="O2" s="34"/>
      <c r="Q2" s="57"/>
      <c r="R2" s="57"/>
      <c r="S2" s="57"/>
      <c r="T2" s="57"/>
      <c r="U2" s="57"/>
      <c r="V2" s="57"/>
      <c r="W2" s="102"/>
      <c r="X2" s="57"/>
      <c r="Y2" s="57"/>
      <c r="Z2" s="57"/>
      <c r="AA2" s="57"/>
      <c r="AB2" s="57"/>
      <c r="AC2" s="46"/>
    </row>
    <row r="3" spans="1:66" ht="273.75" customHeight="1">
      <c r="A3" s="156" t="e" vm="26">
        <f>INDEX(Bilder,MATCH(A1,Blechbezeichnung,0),3)</f>
        <v>#VALUE!</v>
      </c>
      <c r="B3" s="156"/>
      <c r="C3" s="156"/>
      <c r="D3" s="156"/>
      <c r="F3" s="49" t="e" vm="7">
        <f>INDEX(Bilder,MATCH(A1,Blechbezeichnung,0),2)</f>
        <v>#VALUE!</v>
      </c>
    </row>
    <row r="4" spans="1:66" ht="22.5" customHeight="1">
      <c r="A4" s="98"/>
      <c r="B4" s="98"/>
      <c r="C4" s="98"/>
      <c r="D4" s="98"/>
      <c r="E4" s="49"/>
      <c r="F4" s="49"/>
      <c r="R4" s="159" t="s">
        <v>32</v>
      </c>
      <c r="S4" s="159"/>
      <c r="T4" s="159"/>
    </row>
    <row r="5" spans="1:66" s="29" customFormat="1" ht="73.5" customHeight="1">
      <c r="A5" s="37" t="s">
        <v>13</v>
      </c>
      <c r="B5" s="38" t="s">
        <v>14</v>
      </c>
      <c r="C5" s="38" t="s">
        <v>33</v>
      </c>
      <c r="D5" s="38" t="s">
        <v>18</v>
      </c>
      <c r="E5" s="38" t="s">
        <v>34</v>
      </c>
      <c r="F5" s="38" t="s">
        <v>35</v>
      </c>
      <c r="G5" s="38" t="s">
        <v>36</v>
      </c>
      <c r="H5" s="38" t="s">
        <v>55</v>
      </c>
      <c r="I5" s="38" t="s">
        <v>56</v>
      </c>
      <c r="J5" s="38" t="s">
        <v>60</v>
      </c>
      <c r="K5" s="38" t="s">
        <v>97</v>
      </c>
      <c r="L5" s="38" t="s">
        <v>98</v>
      </c>
      <c r="M5" s="38" t="s">
        <v>115</v>
      </c>
      <c r="N5" s="38" t="s">
        <v>99</v>
      </c>
      <c r="O5" s="38" t="s">
        <v>100</v>
      </c>
      <c r="P5" s="38" t="s">
        <v>101</v>
      </c>
      <c r="Q5" s="38" t="s">
        <v>102</v>
      </c>
      <c r="R5" s="37" t="s">
        <v>50</v>
      </c>
      <c r="S5" s="37" t="s">
        <v>51</v>
      </c>
      <c r="T5" s="37" t="s">
        <v>52</v>
      </c>
      <c r="U5" s="37" t="s">
        <v>103</v>
      </c>
      <c r="V5" s="37" t="s">
        <v>57</v>
      </c>
      <c r="W5" s="37" t="s">
        <v>42</v>
      </c>
      <c r="Y5" s="37" t="s">
        <v>105</v>
      </c>
      <c r="Z5" s="37" t="s">
        <v>106</v>
      </c>
      <c r="AA5" s="37" t="s">
        <v>107</v>
      </c>
      <c r="AB5" s="37" t="s">
        <v>108</v>
      </c>
      <c r="AC5" s="37" t="s">
        <v>109</v>
      </c>
      <c r="AD5" s="37" t="s">
        <v>110</v>
      </c>
      <c r="AE5" s="37" t="s">
        <v>111</v>
      </c>
      <c r="AF5" s="37" t="s">
        <v>112</v>
      </c>
      <c r="AG5" s="37" t="s">
        <v>113</v>
      </c>
      <c r="AH5" s="37" t="s">
        <v>114</v>
      </c>
      <c r="AI5" s="37" t="s">
        <v>115</v>
      </c>
      <c r="AJ5" s="37" t="s">
        <v>99</v>
      </c>
      <c r="AK5" s="37" t="s">
        <v>100</v>
      </c>
      <c r="AL5" s="37" t="s">
        <v>101</v>
      </c>
      <c r="AM5" s="37" t="s">
        <v>102</v>
      </c>
      <c r="AN5" s="37" t="s">
        <v>116</v>
      </c>
      <c r="AO5" s="37" t="s">
        <v>117</v>
      </c>
      <c r="AP5" s="37" t="s">
        <v>118</v>
      </c>
      <c r="AQ5" s="37" t="s">
        <v>119</v>
      </c>
      <c r="AR5" s="37" t="s">
        <v>120</v>
      </c>
      <c r="AS5" s="37" t="s">
        <v>121</v>
      </c>
      <c r="AT5" s="37" t="s">
        <v>122</v>
      </c>
      <c r="AU5" s="37" t="s">
        <v>123</v>
      </c>
      <c r="AV5" s="37" t="s">
        <v>103</v>
      </c>
      <c r="AW5" s="37" t="s">
        <v>124</v>
      </c>
      <c r="AX5" s="37" t="s">
        <v>125</v>
      </c>
      <c r="AY5" s="37" t="s">
        <v>126</v>
      </c>
      <c r="AZ5" s="37" t="s">
        <v>127</v>
      </c>
      <c r="BA5" s="37" t="s">
        <v>229</v>
      </c>
      <c r="BB5" s="37" t="s">
        <v>129</v>
      </c>
      <c r="BC5" s="37" t="s">
        <v>130</v>
      </c>
      <c r="BD5" s="37" t="s">
        <v>131</v>
      </c>
      <c r="BE5" s="37" t="s">
        <v>132</v>
      </c>
      <c r="BF5" s="37" t="s">
        <v>133</v>
      </c>
      <c r="BG5" s="37" t="s">
        <v>134</v>
      </c>
      <c r="BH5" s="37" t="s">
        <v>135</v>
      </c>
      <c r="BI5" s="37" t="s">
        <v>136</v>
      </c>
      <c r="BJ5" s="37" t="s">
        <v>137</v>
      </c>
      <c r="BK5" s="37" t="s">
        <v>138</v>
      </c>
      <c r="BL5" s="37" t="s">
        <v>139</v>
      </c>
      <c r="BM5" s="37" t="s">
        <v>157</v>
      </c>
      <c r="BN5" s="37" t="s">
        <v>141</v>
      </c>
    </row>
    <row r="6" spans="1:66">
      <c r="A6" s="30"/>
      <c r="B6" s="30"/>
      <c r="C6" s="30"/>
      <c r="D6" s="30"/>
      <c r="E6" s="65" t="s">
        <v>43</v>
      </c>
      <c r="F6" s="48" t="str">
        <f>IF(ISBLANK(D6),"",IF(E6="ja",[2]Übersicht!$C$7,"keine Oberflächenveredelung"))</f>
        <v/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65" t="s">
        <v>44</v>
      </c>
      <c r="W6" s="101"/>
      <c r="Y6" s="32">
        <f t="shared" ref="Y6:Y25" si="0">A6</f>
        <v>0</v>
      </c>
      <c r="Z6" s="32">
        <f t="shared" ref="Z6:Z25" si="1">B6</f>
        <v>0</v>
      </c>
      <c r="AA6" s="43" t="str">
        <f t="shared" ref="AA6:AA25" si="2">IF(B6&gt;0,$A$1,"")</f>
        <v/>
      </c>
      <c r="AB6" s="43" t="e" vm="7">
        <f t="shared" ref="AB6:AB25" si="3">INDEX(Bilder,MATCH($A$1,Blechbezeichnung,0),2)</f>
        <v>#VALUE!</v>
      </c>
      <c r="AC6" s="32">
        <f t="shared" ref="AC6:AC25" si="4">C6</f>
        <v>0</v>
      </c>
      <c r="AD6" s="32">
        <f t="shared" ref="AD6:AD25" si="5">D6</f>
        <v>0</v>
      </c>
      <c r="AE6" s="33" t="s">
        <v>143</v>
      </c>
      <c r="AF6" s="32" t="str">
        <f t="shared" ref="AF6:AF25" si="6">F6</f>
        <v/>
      </c>
      <c r="AG6" s="32">
        <f t="shared" ref="AG6:AG25" si="7">G6</f>
        <v>0</v>
      </c>
      <c r="AH6" s="32" t="e">
        <f>I6+J6+2*(H6-BL6)-BM6</f>
        <v>#VALUE!</v>
      </c>
      <c r="AI6" s="32">
        <v>90</v>
      </c>
      <c r="AJ6" s="32"/>
      <c r="AK6" s="32"/>
      <c r="AL6" s="32"/>
      <c r="AM6" s="32"/>
      <c r="AN6" s="32">
        <v>4</v>
      </c>
      <c r="AO6" s="32">
        <v>3</v>
      </c>
      <c r="AP6" s="32">
        <v>2</v>
      </c>
      <c r="AQ6" s="32">
        <f>IF(V6="Ja",IF(G6&lt;2000,2,ROUNDUP((G6-2*G6/4)/900+1,0)),0)</f>
        <v>0</v>
      </c>
      <c r="AR6" s="32">
        <f t="shared" ref="AR6:AR25" si="8">T6</f>
        <v>0</v>
      </c>
      <c r="AS6" s="32">
        <f t="shared" ref="AS6:AS25" si="9">R6</f>
        <v>0</v>
      </c>
      <c r="AT6" s="32">
        <f t="shared" ref="AT6:AT25" si="10">S6</f>
        <v>0</v>
      </c>
      <c r="AU6" s="32" t="str">
        <f t="shared" ref="AU6:AU25" si="11">IF(ISBLANK(W6),"keine",W6)</f>
        <v>keine</v>
      </c>
      <c r="AV6" s="32"/>
      <c r="AW6" s="32" t="b">
        <f>IF(AND(COUNTBLANK(A6:G6)=0,COUNTBLANK(H6:J6)=0,NOT(ISBLANK(V6))),TRUE(),FALSE())</f>
        <v>0</v>
      </c>
      <c r="AX6" s="38"/>
      <c r="AY6" s="38"/>
      <c r="AZ6" s="38" t="b">
        <f>IF(H6&lt;14,FALSE(),TRUE())</f>
        <v>0</v>
      </c>
      <c r="BA6" s="38" t="b">
        <f>IF(V6="Ja",IF(I6&lt;H6+25,FALSE(),TRUE()),IF(I6&lt;=H6,FALSE(),TRUE()))</f>
        <v>0</v>
      </c>
      <c r="BB6" s="38" t="b">
        <f>IF(J6&lt;=H6,FALSE(),TRUE())</f>
        <v>0</v>
      </c>
      <c r="BC6" s="38"/>
      <c r="BD6" s="38"/>
      <c r="BE6" s="38"/>
      <c r="BF6" s="38"/>
      <c r="BG6" s="38"/>
      <c r="BH6" s="38"/>
      <c r="BI6" s="38"/>
      <c r="BJ6" s="38" t="str">
        <f>IFERROR(INDEX(Preisfaktoren!$B$22:$C$44,MATCH(D6,Preisfaktoren!$B$22:$B$44,0),2),"")</f>
        <v/>
      </c>
      <c r="BK6" s="38" t="str">
        <f>IFERROR(INDEX(Preisfaktoren!$B$22:$F$44,MATCH(D6,Preisfaktoren!$B$22:$B$44,0),5),"")</f>
        <v/>
      </c>
      <c r="BL6" s="38" t="str">
        <f>IFERROR(INDEX(Biegeabzug!$A$4:$H$21,MATCH($BK6,Biegeabzug!$A$4:$A$21,0),MATCH(0,Biegeabzug!$A$4:$H$4,1)),"")</f>
        <v/>
      </c>
      <c r="BM6" s="38" t="str">
        <f>IFERROR(INDEX(Biegeabzug!$A$4:$H$21,MATCH($BK6,Biegeabzug!$A$4:$A$21,0),MATCH(90,Biegeabzug!$A$4:$H$4,1)),"")</f>
        <v/>
      </c>
      <c r="BN6" s="38" t="b">
        <f>IF(V6="Nein","",IF(AND(V6="Ja",BJ6&lt;2),FALSE(),TRUE()))</f>
        <v>1</v>
      </c>
    </row>
    <row r="7" spans="1:66">
      <c r="A7" s="30"/>
      <c r="B7" s="30"/>
      <c r="C7" s="30"/>
      <c r="D7" s="30"/>
      <c r="E7" s="65" t="s">
        <v>43</v>
      </c>
      <c r="F7" s="48" t="str">
        <f>IF(ISBLANK(D7),"",IF(E7="ja",[2]Übersicht!$C$7,"keine Oberflächenveredelung"))</f>
        <v/>
      </c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65" t="s">
        <v>44</v>
      </c>
      <c r="W7" s="101"/>
      <c r="Y7" s="32">
        <f t="shared" si="0"/>
        <v>0</v>
      </c>
      <c r="Z7" s="32">
        <f t="shared" si="1"/>
        <v>0</v>
      </c>
      <c r="AA7" s="43" t="str">
        <f t="shared" si="2"/>
        <v/>
      </c>
      <c r="AB7" s="43" t="e" vm="7">
        <f t="shared" si="3"/>
        <v>#VALUE!</v>
      </c>
      <c r="AC7" s="32">
        <f t="shared" si="4"/>
        <v>0</v>
      </c>
      <c r="AD7" s="32">
        <f t="shared" si="5"/>
        <v>0</v>
      </c>
      <c r="AE7" s="33" t="s">
        <v>143</v>
      </c>
      <c r="AF7" s="32" t="str">
        <f t="shared" si="6"/>
        <v/>
      </c>
      <c r="AG7" s="32">
        <f t="shared" si="7"/>
        <v>0</v>
      </c>
      <c r="AH7" s="32" t="e">
        <f t="shared" ref="AH7:AH25" si="12">I7+J7+2*(H7-BL7)-BM7</f>
        <v>#VALUE!</v>
      </c>
      <c r="AI7" s="32">
        <v>90</v>
      </c>
      <c r="AJ7" s="32"/>
      <c r="AK7" s="32"/>
      <c r="AL7" s="32"/>
      <c r="AM7" s="32"/>
      <c r="AN7" s="32">
        <v>4</v>
      </c>
      <c r="AO7" s="32">
        <v>3</v>
      </c>
      <c r="AP7" s="32">
        <v>2</v>
      </c>
      <c r="AQ7" s="32">
        <f t="shared" ref="AQ7:AQ25" si="13">IF(V7="Ja",IF(G7&lt;2000,2,ROUNDUP((G7-2*G7/4)/900+1,0)),0)</f>
        <v>0</v>
      </c>
      <c r="AR7" s="32">
        <f t="shared" si="8"/>
        <v>0</v>
      </c>
      <c r="AS7" s="32">
        <f t="shared" si="9"/>
        <v>0</v>
      </c>
      <c r="AT7" s="32">
        <f t="shared" si="10"/>
        <v>0</v>
      </c>
      <c r="AU7" s="32" t="str">
        <f t="shared" si="11"/>
        <v>keine</v>
      </c>
      <c r="AV7" s="32"/>
      <c r="AW7" s="32" t="b">
        <f t="shared" ref="AW7:AW25" si="14">IF(AND(COUNTBLANK(A7:G7)=0,COUNTBLANK(H7:J7)=0,NOT(ISBLANK(V7))),TRUE(),FALSE())</f>
        <v>0</v>
      </c>
      <c r="AX7" s="38"/>
      <c r="AY7" s="38"/>
      <c r="AZ7" s="38" t="b">
        <f t="shared" ref="AZ7:AZ25" si="15">IF(H7&lt;14,FALSE(),TRUE())</f>
        <v>0</v>
      </c>
      <c r="BA7" s="38" t="b">
        <f t="shared" ref="BA7:BA25" si="16">IF(V7="Ja",IF(I7&lt;H7+25,FALSE(),TRUE()),IF(I7&lt;=H7,FALSE(),TRUE()))</f>
        <v>0</v>
      </c>
      <c r="BB7" s="38" t="b">
        <f t="shared" ref="BB7:BB25" si="17">IF(J7&lt;=H7,FALSE(),TRUE())</f>
        <v>0</v>
      </c>
      <c r="BC7" s="38"/>
      <c r="BD7" s="38"/>
      <c r="BE7" s="38"/>
      <c r="BF7" s="38"/>
      <c r="BG7" s="38"/>
      <c r="BH7" s="38"/>
      <c r="BI7" s="38"/>
      <c r="BJ7" s="38" t="str">
        <f>IFERROR(INDEX(Preisfaktoren!$B$22:$C$44,MATCH(D7,Preisfaktoren!$B$22:$B$44,0),2),"")</f>
        <v/>
      </c>
      <c r="BK7" s="38" t="str">
        <f>IFERROR(INDEX(Preisfaktoren!$B$22:$F$44,MATCH(D7,Preisfaktoren!$B$22:$B$44,0),5),"")</f>
        <v/>
      </c>
      <c r="BL7" s="38" t="str">
        <f>IFERROR(INDEX(Biegeabzug!$A$4:$H$21,MATCH($BK7,Biegeabzug!$A$4:$A$21,0),MATCH(0,Biegeabzug!$A$4:$H$4,1)),"")</f>
        <v/>
      </c>
      <c r="BM7" s="38" t="str">
        <f>IFERROR(INDEX(Biegeabzug!$A$4:$H$21,MATCH($BK7,Biegeabzug!$A$4:$A$21,0),MATCH(90,Biegeabzug!$A$4:$H$4,1)),"")</f>
        <v/>
      </c>
      <c r="BN7" s="38" t="b">
        <f t="shared" ref="BN7:BN25" si="18">IF(V7="Nein","",IF(AND(V7="Ja",BJ7&lt;2),FALSE(),TRUE()))</f>
        <v>1</v>
      </c>
    </row>
    <row r="8" spans="1:66">
      <c r="A8" s="30"/>
      <c r="B8" s="30"/>
      <c r="C8" s="30"/>
      <c r="D8" s="30"/>
      <c r="E8" s="65" t="s">
        <v>43</v>
      </c>
      <c r="F8" s="48" t="str">
        <f>IF(ISBLANK(D8),"",IF(E8="ja",[2]Übersicht!$C$7,"keine Oberflächenveredelung"))</f>
        <v/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65" t="s">
        <v>44</v>
      </c>
      <c r="W8" s="101"/>
      <c r="Y8" s="32">
        <f t="shared" si="0"/>
        <v>0</v>
      </c>
      <c r="Z8" s="32">
        <f t="shared" si="1"/>
        <v>0</v>
      </c>
      <c r="AA8" s="43" t="str">
        <f t="shared" si="2"/>
        <v/>
      </c>
      <c r="AB8" s="43" t="e" vm="7">
        <f t="shared" si="3"/>
        <v>#VALUE!</v>
      </c>
      <c r="AC8" s="32">
        <f t="shared" si="4"/>
        <v>0</v>
      </c>
      <c r="AD8" s="32">
        <f t="shared" si="5"/>
        <v>0</v>
      </c>
      <c r="AE8" s="33" t="s">
        <v>143</v>
      </c>
      <c r="AF8" s="32" t="str">
        <f t="shared" si="6"/>
        <v/>
      </c>
      <c r="AG8" s="32">
        <f t="shared" si="7"/>
        <v>0</v>
      </c>
      <c r="AH8" s="32" t="e">
        <f t="shared" si="12"/>
        <v>#VALUE!</v>
      </c>
      <c r="AI8" s="32">
        <v>90</v>
      </c>
      <c r="AJ8" s="32"/>
      <c r="AK8" s="32"/>
      <c r="AL8" s="32"/>
      <c r="AM8" s="32"/>
      <c r="AN8" s="32">
        <v>4</v>
      </c>
      <c r="AO8" s="32">
        <v>3</v>
      </c>
      <c r="AP8" s="32">
        <v>2</v>
      </c>
      <c r="AQ8" s="32">
        <f t="shared" si="13"/>
        <v>0</v>
      </c>
      <c r="AR8" s="32">
        <f t="shared" si="8"/>
        <v>0</v>
      </c>
      <c r="AS8" s="32">
        <f t="shared" si="9"/>
        <v>0</v>
      </c>
      <c r="AT8" s="32">
        <f t="shared" si="10"/>
        <v>0</v>
      </c>
      <c r="AU8" s="32" t="str">
        <f t="shared" si="11"/>
        <v>keine</v>
      </c>
      <c r="AV8" s="32"/>
      <c r="AW8" s="32" t="b">
        <f t="shared" si="14"/>
        <v>0</v>
      </c>
      <c r="AX8" s="38"/>
      <c r="AY8" s="38"/>
      <c r="AZ8" s="38" t="b">
        <f t="shared" si="15"/>
        <v>0</v>
      </c>
      <c r="BA8" s="38" t="b">
        <f t="shared" si="16"/>
        <v>0</v>
      </c>
      <c r="BB8" s="38" t="b">
        <f t="shared" si="17"/>
        <v>0</v>
      </c>
      <c r="BC8" s="38"/>
      <c r="BD8" s="38"/>
      <c r="BE8" s="38"/>
      <c r="BF8" s="38"/>
      <c r="BG8" s="38"/>
      <c r="BH8" s="38"/>
      <c r="BI8" s="38"/>
      <c r="BJ8" s="38" t="str">
        <f>IFERROR(INDEX(Preisfaktoren!$B$22:$C$44,MATCH(D8,Preisfaktoren!$B$22:$B$44,0),2),"")</f>
        <v/>
      </c>
      <c r="BK8" s="38" t="str">
        <f>IFERROR(INDEX(Preisfaktoren!$B$22:$F$44,MATCH(D8,Preisfaktoren!$B$22:$B$44,0),5),"")</f>
        <v/>
      </c>
      <c r="BL8" s="38" t="str">
        <f>IFERROR(INDEX(Biegeabzug!$A$4:$H$21,MATCH($BK8,Biegeabzug!$A$4:$A$21,0),MATCH(0,Biegeabzug!$A$4:$H$4,1)),"")</f>
        <v/>
      </c>
      <c r="BM8" s="38" t="str">
        <f>IFERROR(INDEX(Biegeabzug!$A$4:$H$21,MATCH($BK8,Biegeabzug!$A$4:$A$21,0),MATCH(90,Biegeabzug!$A$4:$H$4,1)),"")</f>
        <v/>
      </c>
      <c r="BN8" s="38" t="b">
        <f t="shared" si="18"/>
        <v>1</v>
      </c>
    </row>
    <row r="9" spans="1:66">
      <c r="A9" s="30"/>
      <c r="B9" s="30"/>
      <c r="C9" s="30"/>
      <c r="D9" s="30"/>
      <c r="E9" s="65" t="s">
        <v>43</v>
      </c>
      <c r="F9" s="48" t="str">
        <f>IF(ISBLANK(D9),"",IF(E9="ja",[2]Übersicht!$C$7,"keine Oberflächenveredelung"))</f>
        <v/>
      </c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65" t="s">
        <v>44</v>
      </c>
      <c r="W9" s="101"/>
      <c r="Y9" s="32">
        <f t="shared" si="0"/>
        <v>0</v>
      </c>
      <c r="Z9" s="32">
        <f t="shared" si="1"/>
        <v>0</v>
      </c>
      <c r="AA9" s="43" t="str">
        <f t="shared" si="2"/>
        <v/>
      </c>
      <c r="AB9" s="43" t="e" vm="7">
        <f t="shared" si="3"/>
        <v>#VALUE!</v>
      </c>
      <c r="AC9" s="32">
        <f t="shared" si="4"/>
        <v>0</v>
      </c>
      <c r="AD9" s="32">
        <f t="shared" si="5"/>
        <v>0</v>
      </c>
      <c r="AE9" s="33" t="s">
        <v>143</v>
      </c>
      <c r="AF9" s="32" t="str">
        <f t="shared" si="6"/>
        <v/>
      </c>
      <c r="AG9" s="32">
        <f t="shared" si="7"/>
        <v>0</v>
      </c>
      <c r="AH9" s="32" t="e">
        <f t="shared" si="12"/>
        <v>#VALUE!</v>
      </c>
      <c r="AI9" s="32">
        <v>90</v>
      </c>
      <c r="AJ9" s="32"/>
      <c r="AK9" s="32"/>
      <c r="AL9" s="32"/>
      <c r="AM9" s="32"/>
      <c r="AN9" s="32">
        <v>4</v>
      </c>
      <c r="AO9" s="32">
        <v>3</v>
      </c>
      <c r="AP9" s="32">
        <v>2</v>
      </c>
      <c r="AQ9" s="32">
        <f t="shared" si="13"/>
        <v>0</v>
      </c>
      <c r="AR9" s="32">
        <f t="shared" si="8"/>
        <v>0</v>
      </c>
      <c r="AS9" s="32">
        <f t="shared" si="9"/>
        <v>0</v>
      </c>
      <c r="AT9" s="32">
        <f t="shared" si="10"/>
        <v>0</v>
      </c>
      <c r="AU9" s="32" t="str">
        <f t="shared" si="11"/>
        <v>keine</v>
      </c>
      <c r="AV9" s="32"/>
      <c r="AW9" s="32" t="b">
        <f t="shared" si="14"/>
        <v>0</v>
      </c>
      <c r="AX9" s="38"/>
      <c r="AY9" s="38"/>
      <c r="AZ9" s="38" t="b">
        <f t="shared" si="15"/>
        <v>0</v>
      </c>
      <c r="BA9" s="38" t="b">
        <f t="shared" si="16"/>
        <v>0</v>
      </c>
      <c r="BB9" s="38" t="b">
        <f t="shared" si="17"/>
        <v>0</v>
      </c>
      <c r="BC9" s="38"/>
      <c r="BD9" s="38"/>
      <c r="BE9" s="38"/>
      <c r="BF9" s="38"/>
      <c r="BG9" s="38"/>
      <c r="BH9" s="38"/>
      <c r="BI9" s="38"/>
      <c r="BJ9" s="38" t="str">
        <f>IFERROR(INDEX(Preisfaktoren!$B$22:$C$44,MATCH(D9,Preisfaktoren!$B$22:$B$44,0),2),"")</f>
        <v/>
      </c>
      <c r="BK9" s="38" t="str">
        <f>IFERROR(INDEX(Preisfaktoren!$B$22:$F$44,MATCH(D9,Preisfaktoren!$B$22:$B$44,0),5),"")</f>
        <v/>
      </c>
      <c r="BL9" s="38" t="str">
        <f>IFERROR(INDEX(Biegeabzug!$A$4:$H$21,MATCH($BK9,Biegeabzug!$A$4:$A$21,0),MATCH(0,Biegeabzug!$A$4:$H$4,1)),"")</f>
        <v/>
      </c>
      <c r="BM9" s="38" t="str">
        <f>IFERROR(INDEX(Biegeabzug!$A$4:$H$21,MATCH($BK9,Biegeabzug!$A$4:$A$21,0),MATCH(90,Biegeabzug!$A$4:$H$4,1)),"")</f>
        <v/>
      </c>
      <c r="BN9" s="38" t="b">
        <f t="shared" si="18"/>
        <v>1</v>
      </c>
    </row>
    <row r="10" spans="1:66">
      <c r="A10" s="30"/>
      <c r="B10" s="30"/>
      <c r="C10" s="30"/>
      <c r="D10" s="30"/>
      <c r="E10" s="65" t="s">
        <v>43</v>
      </c>
      <c r="F10" s="48" t="str">
        <f>IF(ISBLANK(D10),"",IF(E10="ja",[2]Übersicht!$C$7,"keine Oberflächenveredelung"))</f>
        <v/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65" t="s">
        <v>44</v>
      </c>
      <c r="W10" s="101"/>
      <c r="Y10" s="32">
        <f t="shared" si="0"/>
        <v>0</v>
      </c>
      <c r="Z10" s="32">
        <f t="shared" si="1"/>
        <v>0</v>
      </c>
      <c r="AA10" s="43" t="str">
        <f t="shared" si="2"/>
        <v/>
      </c>
      <c r="AB10" s="43" t="e" vm="7">
        <f t="shared" si="3"/>
        <v>#VALUE!</v>
      </c>
      <c r="AC10" s="32">
        <f t="shared" si="4"/>
        <v>0</v>
      </c>
      <c r="AD10" s="32">
        <f t="shared" si="5"/>
        <v>0</v>
      </c>
      <c r="AE10" s="33" t="s">
        <v>143</v>
      </c>
      <c r="AF10" s="32" t="str">
        <f t="shared" si="6"/>
        <v/>
      </c>
      <c r="AG10" s="32">
        <f t="shared" si="7"/>
        <v>0</v>
      </c>
      <c r="AH10" s="32" t="e">
        <f t="shared" si="12"/>
        <v>#VALUE!</v>
      </c>
      <c r="AI10" s="32">
        <v>90</v>
      </c>
      <c r="AJ10" s="32"/>
      <c r="AK10" s="32"/>
      <c r="AL10" s="32"/>
      <c r="AM10" s="32"/>
      <c r="AN10" s="32">
        <v>4</v>
      </c>
      <c r="AO10" s="32">
        <v>3</v>
      </c>
      <c r="AP10" s="32">
        <v>2</v>
      </c>
      <c r="AQ10" s="32">
        <f t="shared" si="13"/>
        <v>0</v>
      </c>
      <c r="AR10" s="32">
        <f t="shared" si="8"/>
        <v>0</v>
      </c>
      <c r="AS10" s="32">
        <f t="shared" si="9"/>
        <v>0</v>
      </c>
      <c r="AT10" s="32">
        <f t="shared" si="10"/>
        <v>0</v>
      </c>
      <c r="AU10" s="32" t="str">
        <f t="shared" si="11"/>
        <v>keine</v>
      </c>
      <c r="AV10" s="32"/>
      <c r="AW10" s="32" t="b">
        <f t="shared" si="14"/>
        <v>0</v>
      </c>
      <c r="AX10" s="38"/>
      <c r="AY10" s="38"/>
      <c r="AZ10" s="38" t="b">
        <f t="shared" si="15"/>
        <v>0</v>
      </c>
      <c r="BA10" s="38" t="b">
        <f t="shared" si="16"/>
        <v>0</v>
      </c>
      <c r="BB10" s="38" t="b">
        <f t="shared" si="17"/>
        <v>0</v>
      </c>
      <c r="BC10" s="38"/>
      <c r="BD10" s="38"/>
      <c r="BE10" s="38"/>
      <c r="BF10" s="38"/>
      <c r="BG10" s="38"/>
      <c r="BH10" s="38"/>
      <c r="BI10" s="38"/>
      <c r="BJ10" s="38" t="str">
        <f>IFERROR(INDEX(Preisfaktoren!$B$22:$C$44,MATCH(D10,Preisfaktoren!$B$22:$B$44,0),2),"")</f>
        <v/>
      </c>
      <c r="BK10" s="38" t="str">
        <f>IFERROR(INDEX(Preisfaktoren!$B$22:$F$44,MATCH(D10,Preisfaktoren!$B$22:$B$44,0),5),"")</f>
        <v/>
      </c>
      <c r="BL10" s="38" t="str">
        <f>IFERROR(INDEX(Biegeabzug!$A$4:$H$21,MATCH($BK10,Biegeabzug!$A$4:$A$21,0),MATCH(0,Biegeabzug!$A$4:$H$4,1)),"")</f>
        <v/>
      </c>
      <c r="BM10" s="38" t="str">
        <f>IFERROR(INDEX(Biegeabzug!$A$4:$H$21,MATCH($BK10,Biegeabzug!$A$4:$A$21,0),MATCH(90,Biegeabzug!$A$4:$H$4,1)),"")</f>
        <v/>
      </c>
      <c r="BN10" s="38" t="b">
        <f t="shared" si="18"/>
        <v>1</v>
      </c>
    </row>
    <row r="11" spans="1:66">
      <c r="A11" s="30"/>
      <c r="B11" s="30"/>
      <c r="C11" s="30"/>
      <c r="D11" s="30"/>
      <c r="E11" s="65" t="s">
        <v>43</v>
      </c>
      <c r="F11" s="48" t="str">
        <f>IF(ISBLANK(D11),"",IF(E11="ja",[2]Übersicht!$C$7,"keine Oberflächenveredelung"))</f>
        <v/>
      </c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65" t="s">
        <v>44</v>
      </c>
      <c r="W11" s="101"/>
      <c r="Y11" s="32">
        <f t="shared" si="0"/>
        <v>0</v>
      </c>
      <c r="Z11" s="32">
        <f t="shared" si="1"/>
        <v>0</v>
      </c>
      <c r="AA11" s="43" t="str">
        <f t="shared" si="2"/>
        <v/>
      </c>
      <c r="AB11" s="43" t="e" vm="7">
        <f t="shared" si="3"/>
        <v>#VALUE!</v>
      </c>
      <c r="AC11" s="32">
        <f t="shared" si="4"/>
        <v>0</v>
      </c>
      <c r="AD11" s="32">
        <f t="shared" si="5"/>
        <v>0</v>
      </c>
      <c r="AE11" s="33" t="s">
        <v>143</v>
      </c>
      <c r="AF11" s="32" t="str">
        <f t="shared" si="6"/>
        <v/>
      </c>
      <c r="AG11" s="32">
        <f t="shared" si="7"/>
        <v>0</v>
      </c>
      <c r="AH11" s="32" t="e">
        <f t="shared" si="12"/>
        <v>#VALUE!</v>
      </c>
      <c r="AI11" s="32">
        <v>90</v>
      </c>
      <c r="AJ11" s="32"/>
      <c r="AK11" s="32"/>
      <c r="AL11" s="32"/>
      <c r="AM11" s="32"/>
      <c r="AN11" s="32">
        <v>4</v>
      </c>
      <c r="AO11" s="32">
        <v>3</v>
      </c>
      <c r="AP11" s="32">
        <v>2</v>
      </c>
      <c r="AQ11" s="32">
        <f t="shared" si="13"/>
        <v>0</v>
      </c>
      <c r="AR11" s="32">
        <f t="shared" si="8"/>
        <v>0</v>
      </c>
      <c r="AS11" s="32">
        <f t="shared" si="9"/>
        <v>0</v>
      </c>
      <c r="AT11" s="32">
        <f t="shared" si="10"/>
        <v>0</v>
      </c>
      <c r="AU11" s="32" t="str">
        <f t="shared" si="11"/>
        <v>keine</v>
      </c>
      <c r="AV11" s="32"/>
      <c r="AW11" s="32" t="b">
        <f t="shared" si="14"/>
        <v>0</v>
      </c>
      <c r="AX11" s="38"/>
      <c r="AY11" s="38"/>
      <c r="AZ11" s="38" t="b">
        <f t="shared" si="15"/>
        <v>0</v>
      </c>
      <c r="BA11" s="38" t="b">
        <f t="shared" si="16"/>
        <v>0</v>
      </c>
      <c r="BB11" s="38" t="b">
        <f t="shared" si="17"/>
        <v>0</v>
      </c>
      <c r="BC11" s="38"/>
      <c r="BD11" s="38"/>
      <c r="BE11" s="38"/>
      <c r="BF11" s="38"/>
      <c r="BG11" s="38"/>
      <c r="BH11" s="38"/>
      <c r="BI11" s="38"/>
      <c r="BJ11" s="38" t="str">
        <f>IFERROR(INDEX(Preisfaktoren!$B$22:$C$44,MATCH(D11,Preisfaktoren!$B$22:$B$44,0),2),"")</f>
        <v/>
      </c>
      <c r="BK11" s="38" t="str">
        <f>IFERROR(INDEX(Preisfaktoren!$B$22:$F$44,MATCH(D11,Preisfaktoren!$B$22:$B$44,0),5),"")</f>
        <v/>
      </c>
      <c r="BL11" s="38" t="str">
        <f>IFERROR(INDEX(Biegeabzug!$A$4:$H$21,MATCH($BK11,Biegeabzug!$A$4:$A$21,0),MATCH(0,Biegeabzug!$A$4:$H$4,1)),"")</f>
        <v/>
      </c>
      <c r="BM11" s="38" t="str">
        <f>IFERROR(INDEX(Biegeabzug!$A$4:$H$21,MATCH($BK11,Biegeabzug!$A$4:$A$21,0),MATCH(90,Biegeabzug!$A$4:$H$4,1)),"")</f>
        <v/>
      </c>
      <c r="BN11" s="38" t="b">
        <f t="shared" si="18"/>
        <v>1</v>
      </c>
    </row>
    <row r="12" spans="1:66">
      <c r="A12" s="30"/>
      <c r="B12" s="30"/>
      <c r="C12" s="30"/>
      <c r="D12" s="30"/>
      <c r="E12" s="65" t="s">
        <v>43</v>
      </c>
      <c r="F12" s="48" t="str">
        <f>IF(ISBLANK(D12),"",IF(E12="ja",[2]Übersicht!$C$7,"keine Oberflächenveredelung"))</f>
        <v/>
      </c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65" t="s">
        <v>44</v>
      </c>
      <c r="W12" s="101"/>
      <c r="Y12" s="32">
        <f t="shared" si="0"/>
        <v>0</v>
      </c>
      <c r="Z12" s="32">
        <f t="shared" si="1"/>
        <v>0</v>
      </c>
      <c r="AA12" s="43" t="str">
        <f t="shared" si="2"/>
        <v/>
      </c>
      <c r="AB12" s="43" t="e" vm="7">
        <f t="shared" si="3"/>
        <v>#VALUE!</v>
      </c>
      <c r="AC12" s="32">
        <f t="shared" si="4"/>
        <v>0</v>
      </c>
      <c r="AD12" s="32">
        <f t="shared" si="5"/>
        <v>0</v>
      </c>
      <c r="AE12" s="33" t="s">
        <v>143</v>
      </c>
      <c r="AF12" s="32" t="str">
        <f t="shared" si="6"/>
        <v/>
      </c>
      <c r="AG12" s="32">
        <f t="shared" si="7"/>
        <v>0</v>
      </c>
      <c r="AH12" s="32" t="e">
        <f t="shared" si="12"/>
        <v>#VALUE!</v>
      </c>
      <c r="AI12" s="32">
        <v>90</v>
      </c>
      <c r="AJ12" s="32"/>
      <c r="AK12" s="32"/>
      <c r="AL12" s="32"/>
      <c r="AM12" s="32"/>
      <c r="AN12" s="32">
        <v>4</v>
      </c>
      <c r="AO12" s="32">
        <v>3</v>
      </c>
      <c r="AP12" s="32">
        <v>2</v>
      </c>
      <c r="AQ12" s="32">
        <f t="shared" si="13"/>
        <v>0</v>
      </c>
      <c r="AR12" s="32">
        <f t="shared" si="8"/>
        <v>0</v>
      </c>
      <c r="AS12" s="32">
        <f t="shared" si="9"/>
        <v>0</v>
      </c>
      <c r="AT12" s="32">
        <f t="shared" si="10"/>
        <v>0</v>
      </c>
      <c r="AU12" s="32" t="str">
        <f t="shared" si="11"/>
        <v>keine</v>
      </c>
      <c r="AV12" s="32"/>
      <c r="AW12" s="32" t="b">
        <f t="shared" si="14"/>
        <v>0</v>
      </c>
      <c r="AX12" s="38"/>
      <c r="AY12" s="38"/>
      <c r="AZ12" s="38" t="b">
        <f t="shared" si="15"/>
        <v>0</v>
      </c>
      <c r="BA12" s="38" t="b">
        <f t="shared" si="16"/>
        <v>0</v>
      </c>
      <c r="BB12" s="38" t="b">
        <f t="shared" si="17"/>
        <v>0</v>
      </c>
      <c r="BC12" s="38"/>
      <c r="BD12" s="38"/>
      <c r="BE12" s="38"/>
      <c r="BF12" s="38"/>
      <c r="BG12" s="38"/>
      <c r="BH12" s="38"/>
      <c r="BI12" s="38"/>
      <c r="BJ12" s="38" t="str">
        <f>IFERROR(INDEX(Preisfaktoren!$B$22:$C$44,MATCH(D12,Preisfaktoren!$B$22:$B$44,0),2),"")</f>
        <v/>
      </c>
      <c r="BK12" s="38" t="str">
        <f>IFERROR(INDEX(Preisfaktoren!$B$22:$F$44,MATCH(D12,Preisfaktoren!$B$22:$B$44,0),5),"")</f>
        <v/>
      </c>
      <c r="BL12" s="38" t="str">
        <f>IFERROR(INDEX(Biegeabzug!$A$4:$H$21,MATCH($BK12,Biegeabzug!$A$4:$A$21,0),MATCH(0,Biegeabzug!$A$4:$H$4,1)),"")</f>
        <v/>
      </c>
      <c r="BM12" s="38" t="str">
        <f>IFERROR(INDEX(Biegeabzug!$A$4:$H$21,MATCH($BK12,Biegeabzug!$A$4:$A$21,0),MATCH(90,Biegeabzug!$A$4:$H$4,1)),"")</f>
        <v/>
      </c>
      <c r="BN12" s="38" t="b">
        <f t="shared" si="18"/>
        <v>1</v>
      </c>
    </row>
    <row r="13" spans="1:66">
      <c r="A13" s="30"/>
      <c r="B13" s="30"/>
      <c r="C13" s="30"/>
      <c r="D13" s="30"/>
      <c r="E13" s="65" t="s">
        <v>43</v>
      </c>
      <c r="F13" s="48" t="str">
        <f>IF(ISBLANK(D13),"",IF(E13="ja",[2]Übersicht!$C$7,"keine Oberflächenveredelung"))</f>
        <v/>
      </c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65" t="s">
        <v>44</v>
      </c>
      <c r="W13" s="101"/>
      <c r="Y13" s="32">
        <f t="shared" si="0"/>
        <v>0</v>
      </c>
      <c r="Z13" s="32">
        <f t="shared" si="1"/>
        <v>0</v>
      </c>
      <c r="AA13" s="43" t="str">
        <f t="shared" si="2"/>
        <v/>
      </c>
      <c r="AB13" s="43" t="e" vm="7">
        <f t="shared" si="3"/>
        <v>#VALUE!</v>
      </c>
      <c r="AC13" s="32">
        <f t="shared" si="4"/>
        <v>0</v>
      </c>
      <c r="AD13" s="32">
        <f t="shared" si="5"/>
        <v>0</v>
      </c>
      <c r="AE13" s="33" t="s">
        <v>143</v>
      </c>
      <c r="AF13" s="32" t="str">
        <f t="shared" si="6"/>
        <v/>
      </c>
      <c r="AG13" s="32">
        <f t="shared" si="7"/>
        <v>0</v>
      </c>
      <c r="AH13" s="32" t="e">
        <f t="shared" si="12"/>
        <v>#VALUE!</v>
      </c>
      <c r="AI13" s="32">
        <v>90</v>
      </c>
      <c r="AJ13" s="32"/>
      <c r="AK13" s="32"/>
      <c r="AL13" s="32"/>
      <c r="AM13" s="32"/>
      <c r="AN13" s="32">
        <v>4</v>
      </c>
      <c r="AO13" s="32">
        <v>3</v>
      </c>
      <c r="AP13" s="32">
        <v>2</v>
      </c>
      <c r="AQ13" s="32">
        <f t="shared" si="13"/>
        <v>0</v>
      </c>
      <c r="AR13" s="32">
        <f t="shared" si="8"/>
        <v>0</v>
      </c>
      <c r="AS13" s="32">
        <f t="shared" si="9"/>
        <v>0</v>
      </c>
      <c r="AT13" s="32">
        <f t="shared" si="10"/>
        <v>0</v>
      </c>
      <c r="AU13" s="32" t="str">
        <f t="shared" si="11"/>
        <v>keine</v>
      </c>
      <c r="AV13" s="32"/>
      <c r="AW13" s="32" t="b">
        <f t="shared" si="14"/>
        <v>0</v>
      </c>
      <c r="AX13" s="38"/>
      <c r="AY13" s="38"/>
      <c r="AZ13" s="38" t="b">
        <f t="shared" si="15"/>
        <v>0</v>
      </c>
      <c r="BA13" s="38" t="b">
        <f t="shared" si="16"/>
        <v>0</v>
      </c>
      <c r="BB13" s="38" t="b">
        <f t="shared" si="17"/>
        <v>0</v>
      </c>
      <c r="BC13" s="38"/>
      <c r="BD13" s="38"/>
      <c r="BE13" s="38"/>
      <c r="BF13" s="38"/>
      <c r="BG13" s="38"/>
      <c r="BH13" s="38"/>
      <c r="BI13" s="38"/>
      <c r="BJ13" s="38" t="str">
        <f>IFERROR(INDEX(Preisfaktoren!$B$22:$C$44,MATCH(D13,Preisfaktoren!$B$22:$B$44,0),2),"")</f>
        <v/>
      </c>
      <c r="BK13" s="38" t="str">
        <f>IFERROR(INDEX(Preisfaktoren!$B$22:$F$44,MATCH(D13,Preisfaktoren!$B$22:$B$44,0),5),"")</f>
        <v/>
      </c>
      <c r="BL13" s="38" t="str">
        <f>IFERROR(INDEX(Biegeabzug!$A$4:$H$21,MATCH($BK13,Biegeabzug!$A$4:$A$21,0),MATCH(0,Biegeabzug!$A$4:$H$4,1)),"")</f>
        <v/>
      </c>
      <c r="BM13" s="38" t="str">
        <f>IFERROR(INDEX(Biegeabzug!$A$4:$H$21,MATCH($BK13,Biegeabzug!$A$4:$A$21,0),MATCH(90,Biegeabzug!$A$4:$H$4,1)),"")</f>
        <v/>
      </c>
      <c r="BN13" s="38" t="b">
        <f t="shared" si="18"/>
        <v>1</v>
      </c>
    </row>
    <row r="14" spans="1:66">
      <c r="A14" s="30"/>
      <c r="B14" s="30"/>
      <c r="C14" s="30"/>
      <c r="D14" s="30"/>
      <c r="E14" s="65" t="s">
        <v>43</v>
      </c>
      <c r="F14" s="48" t="str">
        <f>IF(ISBLANK(D14),"",IF(E14="ja",[2]Übersicht!$C$7,"keine Oberflächenveredelung"))</f>
        <v/>
      </c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65" t="s">
        <v>44</v>
      </c>
      <c r="W14" s="101"/>
      <c r="Y14" s="32">
        <f t="shared" si="0"/>
        <v>0</v>
      </c>
      <c r="Z14" s="32">
        <f t="shared" si="1"/>
        <v>0</v>
      </c>
      <c r="AA14" s="43" t="str">
        <f t="shared" si="2"/>
        <v/>
      </c>
      <c r="AB14" s="43" t="e" vm="7">
        <f t="shared" si="3"/>
        <v>#VALUE!</v>
      </c>
      <c r="AC14" s="32">
        <f t="shared" si="4"/>
        <v>0</v>
      </c>
      <c r="AD14" s="32">
        <f t="shared" si="5"/>
        <v>0</v>
      </c>
      <c r="AE14" s="33" t="s">
        <v>143</v>
      </c>
      <c r="AF14" s="32" t="str">
        <f t="shared" si="6"/>
        <v/>
      </c>
      <c r="AG14" s="32">
        <f t="shared" si="7"/>
        <v>0</v>
      </c>
      <c r="AH14" s="32" t="e">
        <f t="shared" si="12"/>
        <v>#VALUE!</v>
      </c>
      <c r="AI14" s="32">
        <v>90</v>
      </c>
      <c r="AJ14" s="32"/>
      <c r="AK14" s="32"/>
      <c r="AL14" s="32"/>
      <c r="AM14" s="32"/>
      <c r="AN14" s="32">
        <v>4</v>
      </c>
      <c r="AO14" s="32">
        <v>3</v>
      </c>
      <c r="AP14" s="32">
        <v>2</v>
      </c>
      <c r="AQ14" s="32">
        <f t="shared" si="13"/>
        <v>0</v>
      </c>
      <c r="AR14" s="32">
        <f t="shared" si="8"/>
        <v>0</v>
      </c>
      <c r="AS14" s="32">
        <f t="shared" si="9"/>
        <v>0</v>
      </c>
      <c r="AT14" s="32">
        <f t="shared" si="10"/>
        <v>0</v>
      </c>
      <c r="AU14" s="32" t="str">
        <f t="shared" si="11"/>
        <v>keine</v>
      </c>
      <c r="AV14" s="32"/>
      <c r="AW14" s="32" t="b">
        <f t="shared" si="14"/>
        <v>0</v>
      </c>
      <c r="AX14" s="38"/>
      <c r="AY14" s="38"/>
      <c r="AZ14" s="38" t="b">
        <f t="shared" si="15"/>
        <v>0</v>
      </c>
      <c r="BA14" s="38" t="b">
        <f t="shared" si="16"/>
        <v>0</v>
      </c>
      <c r="BB14" s="38" t="b">
        <f t="shared" si="17"/>
        <v>0</v>
      </c>
      <c r="BC14" s="38"/>
      <c r="BD14" s="38"/>
      <c r="BE14" s="38"/>
      <c r="BF14" s="38"/>
      <c r="BG14" s="38"/>
      <c r="BH14" s="38"/>
      <c r="BI14" s="38"/>
      <c r="BJ14" s="38" t="str">
        <f>IFERROR(INDEX(Preisfaktoren!$B$22:$C$44,MATCH(D14,Preisfaktoren!$B$22:$B$44,0),2),"")</f>
        <v/>
      </c>
      <c r="BK14" s="38" t="str">
        <f>IFERROR(INDEX(Preisfaktoren!$B$22:$F$44,MATCH(D14,Preisfaktoren!$B$22:$B$44,0),5),"")</f>
        <v/>
      </c>
      <c r="BL14" s="38" t="str">
        <f>IFERROR(INDEX(Biegeabzug!$A$4:$H$21,MATCH($BK14,Biegeabzug!$A$4:$A$21,0),MATCH(0,Biegeabzug!$A$4:$H$4,1)),"")</f>
        <v/>
      </c>
      <c r="BM14" s="38" t="str">
        <f>IFERROR(INDEX(Biegeabzug!$A$4:$H$21,MATCH($BK14,Biegeabzug!$A$4:$A$21,0),MATCH(90,Biegeabzug!$A$4:$H$4,1)),"")</f>
        <v/>
      </c>
      <c r="BN14" s="38" t="b">
        <f t="shared" si="18"/>
        <v>1</v>
      </c>
    </row>
    <row r="15" spans="1:66">
      <c r="A15" s="30"/>
      <c r="B15" s="30"/>
      <c r="C15" s="30"/>
      <c r="D15" s="30"/>
      <c r="E15" s="65" t="s">
        <v>43</v>
      </c>
      <c r="F15" s="48" t="str">
        <f>IF(ISBLANK(D15),"",IF(E15="ja",[2]Übersicht!$C$7,"keine Oberflächenveredelung"))</f>
        <v/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65" t="s">
        <v>44</v>
      </c>
      <c r="W15" s="101"/>
      <c r="Y15" s="32">
        <f t="shared" si="0"/>
        <v>0</v>
      </c>
      <c r="Z15" s="32">
        <f t="shared" si="1"/>
        <v>0</v>
      </c>
      <c r="AA15" s="43" t="str">
        <f t="shared" si="2"/>
        <v/>
      </c>
      <c r="AB15" s="43" t="e" vm="7">
        <f t="shared" si="3"/>
        <v>#VALUE!</v>
      </c>
      <c r="AC15" s="32">
        <f t="shared" si="4"/>
        <v>0</v>
      </c>
      <c r="AD15" s="32">
        <f t="shared" si="5"/>
        <v>0</v>
      </c>
      <c r="AE15" s="33" t="s">
        <v>143</v>
      </c>
      <c r="AF15" s="32" t="str">
        <f t="shared" si="6"/>
        <v/>
      </c>
      <c r="AG15" s="32">
        <f t="shared" si="7"/>
        <v>0</v>
      </c>
      <c r="AH15" s="32" t="e">
        <f t="shared" si="12"/>
        <v>#VALUE!</v>
      </c>
      <c r="AI15" s="32">
        <v>90</v>
      </c>
      <c r="AJ15" s="32"/>
      <c r="AK15" s="32"/>
      <c r="AL15" s="32"/>
      <c r="AM15" s="32"/>
      <c r="AN15" s="32">
        <v>4</v>
      </c>
      <c r="AO15" s="32">
        <v>3</v>
      </c>
      <c r="AP15" s="32">
        <v>2</v>
      </c>
      <c r="AQ15" s="32">
        <f t="shared" si="13"/>
        <v>0</v>
      </c>
      <c r="AR15" s="32">
        <f t="shared" si="8"/>
        <v>0</v>
      </c>
      <c r="AS15" s="32">
        <f t="shared" si="9"/>
        <v>0</v>
      </c>
      <c r="AT15" s="32">
        <f t="shared" si="10"/>
        <v>0</v>
      </c>
      <c r="AU15" s="32" t="str">
        <f t="shared" si="11"/>
        <v>keine</v>
      </c>
      <c r="AV15" s="32"/>
      <c r="AW15" s="32" t="b">
        <f t="shared" si="14"/>
        <v>0</v>
      </c>
      <c r="AX15" s="38"/>
      <c r="AY15" s="38"/>
      <c r="AZ15" s="38" t="b">
        <f t="shared" si="15"/>
        <v>0</v>
      </c>
      <c r="BA15" s="38" t="b">
        <f t="shared" si="16"/>
        <v>0</v>
      </c>
      <c r="BB15" s="38" t="b">
        <f t="shared" si="17"/>
        <v>0</v>
      </c>
      <c r="BC15" s="38"/>
      <c r="BD15" s="38"/>
      <c r="BE15" s="38"/>
      <c r="BF15" s="38"/>
      <c r="BG15" s="38"/>
      <c r="BH15" s="38"/>
      <c r="BI15" s="38"/>
      <c r="BJ15" s="38" t="str">
        <f>IFERROR(INDEX(Preisfaktoren!$B$22:$C$44,MATCH(D15,Preisfaktoren!$B$22:$B$44,0),2),"")</f>
        <v/>
      </c>
      <c r="BK15" s="38" t="str">
        <f>IFERROR(INDEX(Preisfaktoren!$B$22:$F$44,MATCH(D15,Preisfaktoren!$B$22:$B$44,0),5),"")</f>
        <v/>
      </c>
      <c r="BL15" s="38" t="str">
        <f>IFERROR(INDEX(Biegeabzug!$A$4:$H$21,MATCH($BK15,Biegeabzug!$A$4:$A$21,0),MATCH(0,Biegeabzug!$A$4:$H$4,1)),"")</f>
        <v/>
      </c>
      <c r="BM15" s="38" t="str">
        <f>IFERROR(INDEX(Biegeabzug!$A$4:$H$21,MATCH($BK15,Biegeabzug!$A$4:$A$21,0),MATCH(90,Biegeabzug!$A$4:$H$4,1)),"")</f>
        <v/>
      </c>
      <c r="BN15" s="38" t="b">
        <f t="shared" si="18"/>
        <v>1</v>
      </c>
    </row>
    <row r="16" spans="1:66">
      <c r="A16" s="30"/>
      <c r="B16" s="30"/>
      <c r="C16" s="30"/>
      <c r="D16" s="30"/>
      <c r="E16" s="65" t="s">
        <v>43</v>
      </c>
      <c r="F16" s="48" t="str">
        <f>IF(ISBLANK(D16),"",IF(E16="ja",[2]Übersicht!$C$7,"keine Oberflächenveredelung"))</f>
        <v/>
      </c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65" t="s">
        <v>44</v>
      </c>
      <c r="W16" s="101"/>
      <c r="Y16" s="32">
        <f t="shared" si="0"/>
        <v>0</v>
      </c>
      <c r="Z16" s="32">
        <f t="shared" si="1"/>
        <v>0</v>
      </c>
      <c r="AA16" s="43" t="str">
        <f t="shared" si="2"/>
        <v/>
      </c>
      <c r="AB16" s="43" t="e" vm="7">
        <f t="shared" si="3"/>
        <v>#VALUE!</v>
      </c>
      <c r="AC16" s="32">
        <f t="shared" si="4"/>
        <v>0</v>
      </c>
      <c r="AD16" s="32">
        <f t="shared" si="5"/>
        <v>0</v>
      </c>
      <c r="AE16" s="33" t="s">
        <v>143</v>
      </c>
      <c r="AF16" s="32" t="str">
        <f t="shared" si="6"/>
        <v/>
      </c>
      <c r="AG16" s="32">
        <f t="shared" si="7"/>
        <v>0</v>
      </c>
      <c r="AH16" s="32" t="e">
        <f t="shared" si="12"/>
        <v>#VALUE!</v>
      </c>
      <c r="AI16" s="32">
        <v>90</v>
      </c>
      <c r="AJ16" s="32"/>
      <c r="AK16" s="32"/>
      <c r="AL16" s="32"/>
      <c r="AM16" s="32"/>
      <c r="AN16" s="32">
        <v>4</v>
      </c>
      <c r="AO16" s="32">
        <v>3</v>
      </c>
      <c r="AP16" s="32">
        <v>2</v>
      </c>
      <c r="AQ16" s="32">
        <f t="shared" si="13"/>
        <v>0</v>
      </c>
      <c r="AR16" s="32">
        <f t="shared" si="8"/>
        <v>0</v>
      </c>
      <c r="AS16" s="32">
        <f t="shared" si="9"/>
        <v>0</v>
      </c>
      <c r="AT16" s="32">
        <f t="shared" si="10"/>
        <v>0</v>
      </c>
      <c r="AU16" s="32" t="str">
        <f t="shared" si="11"/>
        <v>keine</v>
      </c>
      <c r="AV16" s="32"/>
      <c r="AW16" s="32" t="b">
        <f t="shared" si="14"/>
        <v>0</v>
      </c>
      <c r="AX16" s="38"/>
      <c r="AY16" s="38"/>
      <c r="AZ16" s="38" t="b">
        <f t="shared" si="15"/>
        <v>0</v>
      </c>
      <c r="BA16" s="38" t="b">
        <f t="shared" si="16"/>
        <v>0</v>
      </c>
      <c r="BB16" s="38" t="b">
        <f t="shared" si="17"/>
        <v>0</v>
      </c>
      <c r="BC16" s="38"/>
      <c r="BD16" s="38"/>
      <c r="BE16" s="38"/>
      <c r="BF16" s="38"/>
      <c r="BG16" s="38"/>
      <c r="BH16" s="38"/>
      <c r="BI16" s="38"/>
      <c r="BJ16" s="38" t="str">
        <f>IFERROR(INDEX(Preisfaktoren!$B$22:$C$44,MATCH(D16,Preisfaktoren!$B$22:$B$44,0),2),"")</f>
        <v/>
      </c>
      <c r="BK16" s="38" t="str">
        <f>IFERROR(INDEX(Preisfaktoren!$B$22:$F$44,MATCH(D16,Preisfaktoren!$B$22:$B$44,0),5),"")</f>
        <v/>
      </c>
      <c r="BL16" s="38" t="str">
        <f>IFERROR(INDEX(Biegeabzug!$A$4:$H$21,MATCH($BK16,Biegeabzug!$A$4:$A$21,0),MATCH(0,Biegeabzug!$A$4:$H$4,1)),"")</f>
        <v/>
      </c>
      <c r="BM16" s="38" t="str">
        <f>IFERROR(INDEX(Biegeabzug!$A$4:$H$21,MATCH($BK16,Biegeabzug!$A$4:$A$21,0),MATCH(90,Biegeabzug!$A$4:$H$4,1)),"")</f>
        <v/>
      </c>
      <c r="BN16" s="38" t="b">
        <f t="shared" si="18"/>
        <v>1</v>
      </c>
    </row>
    <row r="17" spans="1:66">
      <c r="A17" s="30"/>
      <c r="B17" s="30"/>
      <c r="C17" s="30"/>
      <c r="D17" s="30"/>
      <c r="E17" s="65" t="s">
        <v>43</v>
      </c>
      <c r="F17" s="48" t="str">
        <f>IF(ISBLANK(D17),"",IF(E17="ja",[2]Übersicht!$C$7,"keine Oberflächenveredelung"))</f>
        <v/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65" t="s">
        <v>44</v>
      </c>
      <c r="W17" s="101"/>
      <c r="Y17" s="32">
        <f t="shared" si="0"/>
        <v>0</v>
      </c>
      <c r="Z17" s="32">
        <f t="shared" si="1"/>
        <v>0</v>
      </c>
      <c r="AA17" s="43" t="str">
        <f t="shared" si="2"/>
        <v/>
      </c>
      <c r="AB17" s="43" t="e" vm="7">
        <f t="shared" si="3"/>
        <v>#VALUE!</v>
      </c>
      <c r="AC17" s="32">
        <f t="shared" si="4"/>
        <v>0</v>
      </c>
      <c r="AD17" s="32">
        <f t="shared" si="5"/>
        <v>0</v>
      </c>
      <c r="AE17" s="33" t="s">
        <v>143</v>
      </c>
      <c r="AF17" s="32" t="str">
        <f t="shared" si="6"/>
        <v/>
      </c>
      <c r="AG17" s="32">
        <f t="shared" si="7"/>
        <v>0</v>
      </c>
      <c r="AH17" s="32" t="e">
        <f t="shared" si="12"/>
        <v>#VALUE!</v>
      </c>
      <c r="AI17" s="32">
        <v>90</v>
      </c>
      <c r="AJ17" s="32"/>
      <c r="AK17" s="32"/>
      <c r="AL17" s="32"/>
      <c r="AM17" s="32"/>
      <c r="AN17" s="32">
        <v>4</v>
      </c>
      <c r="AO17" s="32">
        <v>3</v>
      </c>
      <c r="AP17" s="32">
        <v>2</v>
      </c>
      <c r="AQ17" s="32">
        <f t="shared" si="13"/>
        <v>0</v>
      </c>
      <c r="AR17" s="32">
        <f t="shared" si="8"/>
        <v>0</v>
      </c>
      <c r="AS17" s="32">
        <f t="shared" si="9"/>
        <v>0</v>
      </c>
      <c r="AT17" s="32">
        <f t="shared" si="10"/>
        <v>0</v>
      </c>
      <c r="AU17" s="32" t="str">
        <f t="shared" si="11"/>
        <v>keine</v>
      </c>
      <c r="AV17" s="32"/>
      <c r="AW17" s="32" t="b">
        <f t="shared" si="14"/>
        <v>0</v>
      </c>
      <c r="AX17" s="38"/>
      <c r="AY17" s="38"/>
      <c r="AZ17" s="38" t="b">
        <f t="shared" si="15"/>
        <v>0</v>
      </c>
      <c r="BA17" s="38" t="b">
        <f t="shared" si="16"/>
        <v>0</v>
      </c>
      <c r="BB17" s="38" t="b">
        <f t="shared" si="17"/>
        <v>0</v>
      </c>
      <c r="BC17" s="38"/>
      <c r="BD17" s="38"/>
      <c r="BE17" s="38"/>
      <c r="BF17" s="38"/>
      <c r="BG17" s="38"/>
      <c r="BH17" s="38"/>
      <c r="BI17" s="38"/>
      <c r="BJ17" s="38" t="str">
        <f>IFERROR(INDEX(Preisfaktoren!$B$22:$C$44,MATCH(D17,Preisfaktoren!$B$22:$B$44,0),2),"")</f>
        <v/>
      </c>
      <c r="BK17" s="38" t="str">
        <f>IFERROR(INDEX(Preisfaktoren!$B$22:$F$44,MATCH(D17,Preisfaktoren!$B$22:$B$44,0),5),"")</f>
        <v/>
      </c>
      <c r="BL17" s="38" t="str">
        <f>IFERROR(INDEX(Biegeabzug!$A$4:$H$21,MATCH($BK17,Biegeabzug!$A$4:$A$21,0),MATCH(0,Biegeabzug!$A$4:$H$4,1)),"")</f>
        <v/>
      </c>
      <c r="BM17" s="38" t="str">
        <f>IFERROR(INDEX(Biegeabzug!$A$4:$H$21,MATCH($BK17,Biegeabzug!$A$4:$A$21,0),MATCH(90,Biegeabzug!$A$4:$H$4,1)),"")</f>
        <v/>
      </c>
      <c r="BN17" s="38" t="b">
        <f t="shared" si="18"/>
        <v>1</v>
      </c>
    </row>
    <row r="18" spans="1:66">
      <c r="A18" s="30"/>
      <c r="B18" s="30"/>
      <c r="C18" s="30"/>
      <c r="D18" s="30"/>
      <c r="E18" s="65" t="s">
        <v>43</v>
      </c>
      <c r="F18" s="48" t="str">
        <f>IF(ISBLANK(D18),"",IF(E18="ja",[2]Übersicht!$C$7,"keine Oberflächenveredelung"))</f>
        <v/>
      </c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65" t="s">
        <v>44</v>
      </c>
      <c r="W18" s="101"/>
      <c r="Y18" s="32">
        <f t="shared" si="0"/>
        <v>0</v>
      </c>
      <c r="Z18" s="32">
        <f t="shared" si="1"/>
        <v>0</v>
      </c>
      <c r="AA18" s="43" t="str">
        <f t="shared" si="2"/>
        <v/>
      </c>
      <c r="AB18" s="43" t="e" vm="7">
        <f t="shared" si="3"/>
        <v>#VALUE!</v>
      </c>
      <c r="AC18" s="32">
        <f t="shared" si="4"/>
        <v>0</v>
      </c>
      <c r="AD18" s="32">
        <f t="shared" si="5"/>
        <v>0</v>
      </c>
      <c r="AE18" s="33" t="s">
        <v>143</v>
      </c>
      <c r="AF18" s="32" t="str">
        <f t="shared" si="6"/>
        <v/>
      </c>
      <c r="AG18" s="32">
        <f t="shared" si="7"/>
        <v>0</v>
      </c>
      <c r="AH18" s="32" t="e">
        <f t="shared" si="12"/>
        <v>#VALUE!</v>
      </c>
      <c r="AI18" s="32">
        <v>90</v>
      </c>
      <c r="AJ18" s="32"/>
      <c r="AK18" s="32"/>
      <c r="AL18" s="32"/>
      <c r="AM18" s="32"/>
      <c r="AN18" s="32">
        <v>4</v>
      </c>
      <c r="AO18" s="32">
        <v>3</v>
      </c>
      <c r="AP18" s="32">
        <v>2</v>
      </c>
      <c r="AQ18" s="32">
        <f t="shared" si="13"/>
        <v>0</v>
      </c>
      <c r="AR18" s="32">
        <f t="shared" si="8"/>
        <v>0</v>
      </c>
      <c r="AS18" s="32">
        <f t="shared" si="9"/>
        <v>0</v>
      </c>
      <c r="AT18" s="32">
        <f t="shared" si="10"/>
        <v>0</v>
      </c>
      <c r="AU18" s="32" t="str">
        <f t="shared" si="11"/>
        <v>keine</v>
      </c>
      <c r="AV18" s="32"/>
      <c r="AW18" s="32" t="b">
        <f t="shared" si="14"/>
        <v>0</v>
      </c>
      <c r="AX18" s="38"/>
      <c r="AY18" s="38"/>
      <c r="AZ18" s="38" t="b">
        <f t="shared" si="15"/>
        <v>0</v>
      </c>
      <c r="BA18" s="38" t="b">
        <f t="shared" si="16"/>
        <v>0</v>
      </c>
      <c r="BB18" s="38" t="b">
        <f t="shared" si="17"/>
        <v>0</v>
      </c>
      <c r="BC18" s="38"/>
      <c r="BD18" s="38"/>
      <c r="BE18" s="38"/>
      <c r="BF18" s="38"/>
      <c r="BG18" s="38"/>
      <c r="BH18" s="38"/>
      <c r="BI18" s="38"/>
      <c r="BJ18" s="38" t="str">
        <f>IFERROR(INDEX(Preisfaktoren!$B$22:$C$44,MATCH(D18,Preisfaktoren!$B$22:$B$44,0),2),"")</f>
        <v/>
      </c>
      <c r="BK18" s="38" t="str">
        <f>IFERROR(INDEX(Preisfaktoren!$B$22:$F$44,MATCH(D18,Preisfaktoren!$B$22:$B$44,0),5),"")</f>
        <v/>
      </c>
      <c r="BL18" s="38" t="str">
        <f>IFERROR(INDEX(Biegeabzug!$A$4:$H$21,MATCH($BK18,Biegeabzug!$A$4:$A$21,0),MATCH(0,Biegeabzug!$A$4:$H$4,1)),"")</f>
        <v/>
      </c>
      <c r="BM18" s="38" t="str">
        <f>IFERROR(INDEX(Biegeabzug!$A$4:$H$21,MATCH($BK18,Biegeabzug!$A$4:$A$21,0),MATCH(90,Biegeabzug!$A$4:$H$4,1)),"")</f>
        <v/>
      </c>
      <c r="BN18" s="38" t="b">
        <f t="shared" si="18"/>
        <v>1</v>
      </c>
    </row>
    <row r="19" spans="1:66">
      <c r="A19" s="30"/>
      <c r="B19" s="30"/>
      <c r="C19" s="30"/>
      <c r="D19" s="30"/>
      <c r="E19" s="65" t="s">
        <v>43</v>
      </c>
      <c r="F19" s="48" t="str">
        <f>IF(ISBLANK(D19),"",IF(E19="ja",[2]Übersicht!$C$7,"keine Oberflächenveredelung"))</f>
        <v/>
      </c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65" t="s">
        <v>44</v>
      </c>
      <c r="W19" s="101"/>
      <c r="Y19" s="32">
        <f t="shared" si="0"/>
        <v>0</v>
      </c>
      <c r="Z19" s="32">
        <f t="shared" si="1"/>
        <v>0</v>
      </c>
      <c r="AA19" s="43" t="str">
        <f t="shared" si="2"/>
        <v/>
      </c>
      <c r="AB19" s="43" t="e" vm="7">
        <f t="shared" si="3"/>
        <v>#VALUE!</v>
      </c>
      <c r="AC19" s="32">
        <f t="shared" si="4"/>
        <v>0</v>
      </c>
      <c r="AD19" s="32">
        <f t="shared" si="5"/>
        <v>0</v>
      </c>
      <c r="AE19" s="33" t="s">
        <v>143</v>
      </c>
      <c r="AF19" s="32" t="str">
        <f t="shared" si="6"/>
        <v/>
      </c>
      <c r="AG19" s="32">
        <f t="shared" si="7"/>
        <v>0</v>
      </c>
      <c r="AH19" s="32" t="e">
        <f t="shared" si="12"/>
        <v>#VALUE!</v>
      </c>
      <c r="AI19" s="32">
        <v>90</v>
      </c>
      <c r="AJ19" s="32"/>
      <c r="AK19" s="32"/>
      <c r="AL19" s="32"/>
      <c r="AM19" s="32"/>
      <c r="AN19" s="32">
        <v>4</v>
      </c>
      <c r="AO19" s="32">
        <v>3</v>
      </c>
      <c r="AP19" s="32">
        <v>2</v>
      </c>
      <c r="AQ19" s="32">
        <f t="shared" si="13"/>
        <v>0</v>
      </c>
      <c r="AR19" s="32">
        <f t="shared" si="8"/>
        <v>0</v>
      </c>
      <c r="AS19" s="32">
        <f t="shared" si="9"/>
        <v>0</v>
      </c>
      <c r="AT19" s="32">
        <f t="shared" si="10"/>
        <v>0</v>
      </c>
      <c r="AU19" s="32" t="str">
        <f t="shared" si="11"/>
        <v>keine</v>
      </c>
      <c r="AV19" s="32"/>
      <c r="AW19" s="32" t="b">
        <f t="shared" si="14"/>
        <v>0</v>
      </c>
      <c r="AX19" s="38"/>
      <c r="AY19" s="38"/>
      <c r="AZ19" s="38" t="b">
        <f t="shared" si="15"/>
        <v>0</v>
      </c>
      <c r="BA19" s="38" t="b">
        <f t="shared" si="16"/>
        <v>0</v>
      </c>
      <c r="BB19" s="38" t="b">
        <f t="shared" si="17"/>
        <v>0</v>
      </c>
      <c r="BC19" s="38"/>
      <c r="BD19" s="38"/>
      <c r="BE19" s="38"/>
      <c r="BF19" s="38"/>
      <c r="BG19" s="38"/>
      <c r="BH19" s="38"/>
      <c r="BI19" s="38"/>
      <c r="BJ19" s="38" t="str">
        <f>IFERROR(INDEX(Preisfaktoren!$B$22:$C$44,MATCH(D19,Preisfaktoren!$B$22:$B$44,0),2),"")</f>
        <v/>
      </c>
      <c r="BK19" s="38" t="str">
        <f>IFERROR(INDEX(Preisfaktoren!$B$22:$F$44,MATCH(D19,Preisfaktoren!$B$22:$B$44,0),5),"")</f>
        <v/>
      </c>
      <c r="BL19" s="38" t="str">
        <f>IFERROR(INDEX(Biegeabzug!$A$4:$H$21,MATCH($BK19,Biegeabzug!$A$4:$A$21,0),MATCH(0,Biegeabzug!$A$4:$H$4,1)),"")</f>
        <v/>
      </c>
      <c r="BM19" s="38" t="str">
        <f>IFERROR(INDEX(Biegeabzug!$A$4:$H$21,MATCH($BK19,Biegeabzug!$A$4:$A$21,0),MATCH(90,Biegeabzug!$A$4:$H$4,1)),"")</f>
        <v/>
      </c>
      <c r="BN19" s="38" t="b">
        <f t="shared" si="18"/>
        <v>1</v>
      </c>
    </row>
    <row r="20" spans="1:66">
      <c r="A20" s="30"/>
      <c r="B20" s="30"/>
      <c r="C20" s="30"/>
      <c r="D20" s="30"/>
      <c r="E20" s="65" t="s">
        <v>43</v>
      </c>
      <c r="F20" s="48" t="str">
        <f>IF(ISBLANK(D20),"",IF(E20="ja",[2]Übersicht!$C$7,"keine Oberflächenveredelung"))</f>
        <v/>
      </c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65" t="s">
        <v>44</v>
      </c>
      <c r="W20" s="101"/>
      <c r="Y20" s="32">
        <f t="shared" si="0"/>
        <v>0</v>
      </c>
      <c r="Z20" s="32">
        <f t="shared" si="1"/>
        <v>0</v>
      </c>
      <c r="AA20" s="43" t="str">
        <f t="shared" si="2"/>
        <v/>
      </c>
      <c r="AB20" s="43" t="e" vm="7">
        <f t="shared" si="3"/>
        <v>#VALUE!</v>
      </c>
      <c r="AC20" s="32">
        <f t="shared" si="4"/>
        <v>0</v>
      </c>
      <c r="AD20" s="32">
        <f t="shared" si="5"/>
        <v>0</v>
      </c>
      <c r="AE20" s="33" t="s">
        <v>143</v>
      </c>
      <c r="AF20" s="32" t="str">
        <f t="shared" si="6"/>
        <v/>
      </c>
      <c r="AG20" s="32">
        <f t="shared" si="7"/>
        <v>0</v>
      </c>
      <c r="AH20" s="32" t="e">
        <f t="shared" si="12"/>
        <v>#VALUE!</v>
      </c>
      <c r="AI20" s="32">
        <v>90</v>
      </c>
      <c r="AJ20" s="32"/>
      <c r="AK20" s="32"/>
      <c r="AL20" s="32"/>
      <c r="AM20" s="32"/>
      <c r="AN20" s="32">
        <v>4</v>
      </c>
      <c r="AO20" s="32">
        <v>3</v>
      </c>
      <c r="AP20" s="32">
        <v>2</v>
      </c>
      <c r="AQ20" s="32">
        <f t="shared" si="13"/>
        <v>0</v>
      </c>
      <c r="AR20" s="32">
        <f t="shared" si="8"/>
        <v>0</v>
      </c>
      <c r="AS20" s="32">
        <f t="shared" si="9"/>
        <v>0</v>
      </c>
      <c r="AT20" s="32">
        <f t="shared" si="10"/>
        <v>0</v>
      </c>
      <c r="AU20" s="32" t="str">
        <f t="shared" si="11"/>
        <v>keine</v>
      </c>
      <c r="AV20" s="32"/>
      <c r="AW20" s="32" t="b">
        <f t="shared" si="14"/>
        <v>0</v>
      </c>
      <c r="AX20" s="38"/>
      <c r="AY20" s="38"/>
      <c r="AZ20" s="38" t="b">
        <f t="shared" si="15"/>
        <v>0</v>
      </c>
      <c r="BA20" s="38" t="b">
        <f t="shared" si="16"/>
        <v>0</v>
      </c>
      <c r="BB20" s="38" t="b">
        <f t="shared" si="17"/>
        <v>0</v>
      </c>
      <c r="BC20" s="38"/>
      <c r="BD20" s="38"/>
      <c r="BE20" s="38"/>
      <c r="BF20" s="38"/>
      <c r="BG20" s="38"/>
      <c r="BH20" s="38"/>
      <c r="BI20" s="38"/>
      <c r="BJ20" s="38" t="str">
        <f>IFERROR(INDEX(Preisfaktoren!$B$22:$C$44,MATCH(D20,Preisfaktoren!$B$22:$B$44,0),2),"")</f>
        <v/>
      </c>
      <c r="BK20" s="38" t="str">
        <f>IFERROR(INDEX(Preisfaktoren!$B$22:$F$44,MATCH(D20,Preisfaktoren!$B$22:$B$44,0),5),"")</f>
        <v/>
      </c>
      <c r="BL20" s="38" t="str">
        <f>IFERROR(INDEX(Biegeabzug!$A$4:$H$21,MATCH($BK20,Biegeabzug!$A$4:$A$21,0),MATCH(0,Biegeabzug!$A$4:$H$4,1)),"")</f>
        <v/>
      </c>
      <c r="BM20" s="38" t="str">
        <f>IFERROR(INDEX(Biegeabzug!$A$4:$H$21,MATCH($BK20,Biegeabzug!$A$4:$A$21,0),MATCH(90,Biegeabzug!$A$4:$H$4,1)),"")</f>
        <v/>
      </c>
      <c r="BN20" s="38" t="b">
        <f t="shared" si="18"/>
        <v>1</v>
      </c>
    </row>
    <row r="21" spans="1:66">
      <c r="A21" s="30"/>
      <c r="B21" s="30"/>
      <c r="C21" s="30"/>
      <c r="D21" s="30"/>
      <c r="E21" s="65" t="s">
        <v>43</v>
      </c>
      <c r="F21" s="48" t="str">
        <f>IF(ISBLANK(D21),"",IF(E21="ja",[2]Übersicht!$C$7,"keine Oberflächenveredelung"))</f>
        <v/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65" t="s">
        <v>44</v>
      </c>
      <c r="W21" s="101"/>
      <c r="Y21" s="32">
        <f t="shared" si="0"/>
        <v>0</v>
      </c>
      <c r="Z21" s="32">
        <f t="shared" si="1"/>
        <v>0</v>
      </c>
      <c r="AA21" s="43" t="str">
        <f t="shared" si="2"/>
        <v/>
      </c>
      <c r="AB21" s="43" t="e" vm="7">
        <f t="shared" si="3"/>
        <v>#VALUE!</v>
      </c>
      <c r="AC21" s="32">
        <f t="shared" si="4"/>
        <v>0</v>
      </c>
      <c r="AD21" s="32">
        <f t="shared" si="5"/>
        <v>0</v>
      </c>
      <c r="AE21" s="33" t="s">
        <v>143</v>
      </c>
      <c r="AF21" s="32" t="str">
        <f t="shared" si="6"/>
        <v/>
      </c>
      <c r="AG21" s="32">
        <f t="shared" si="7"/>
        <v>0</v>
      </c>
      <c r="AH21" s="32" t="e">
        <f t="shared" si="12"/>
        <v>#VALUE!</v>
      </c>
      <c r="AI21" s="32">
        <v>90</v>
      </c>
      <c r="AJ21" s="32"/>
      <c r="AK21" s="32"/>
      <c r="AL21" s="32"/>
      <c r="AM21" s="32"/>
      <c r="AN21" s="32">
        <v>4</v>
      </c>
      <c r="AO21" s="32">
        <v>3</v>
      </c>
      <c r="AP21" s="32">
        <v>2</v>
      </c>
      <c r="AQ21" s="32">
        <f t="shared" si="13"/>
        <v>0</v>
      </c>
      <c r="AR21" s="32">
        <f t="shared" si="8"/>
        <v>0</v>
      </c>
      <c r="AS21" s="32">
        <f t="shared" si="9"/>
        <v>0</v>
      </c>
      <c r="AT21" s="32">
        <f t="shared" si="10"/>
        <v>0</v>
      </c>
      <c r="AU21" s="32" t="str">
        <f t="shared" si="11"/>
        <v>keine</v>
      </c>
      <c r="AV21" s="32"/>
      <c r="AW21" s="32" t="b">
        <f t="shared" si="14"/>
        <v>0</v>
      </c>
      <c r="AX21" s="38"/>
      <c r="AY21" s="38"/>
      <c r="AZ21" s="38" t="b">
        <f t="shared" si="15"/>
        <v>0</v>
      </c>
      <c r="BA21" s="38" t="b">
        <f t="shared" si="16"/>
        <v>0</v>
      </c>
      <c r="BB21" s="38" t="b">
        <f t="shared" si="17"/>
        <v>0</v>
      </c>
      <c r="BC21" s="38"/>
      <c r="BD21" s="38"/>
      <c r="BE21" s="38"/>
      <c r="BF21" s="38"/>
      <c r="BG21" s="38"/>
      <c r="BH21" s="38"/>
      <c r="BI21" s="38"/>
      <c r="BJ21" s="38" t="str">
        <f>IFERROR(INDEX(Preisfaktoren!$B$22:$C$44,MATCH(D21,Preisfaktoren!$B$22:$B$44,0),2),"")</f>
        <v/>
      </c>
      <c r="BK21" s="38" t="str">
        <f>IFERROR(INDEX(Preisfaktoren!$B$22:$F$44,MATCH(D21,Preisfaktoren!$B$22:$B$44,0),5),"")</f>
        <v/>
      </c>
      <c r="BL21" s="38" t="str">
        <f>IFERROR(INDEX(Biegeabzug!$A$4:$H$21,MATCH($BK21,Biegeabzug!$A$4:$A$21,0),MATCH(0,Biegeabzug!$A$4:$H$4,1)),"")</f>
        <v/>
      </c>
      <c r="BM21" s="38" t="str">
        <f>IFERROR(INDEX(Biegeabzug!$A$4:$H$21,MATCH($BK21,Biegeabzug!$A$4:$A$21,0),MATCH(90,Biegeabzug!$A$4:$H$4,1)),"")</f>
        <v/>
      </c>
      <c r="BN21" s="38" t="b">
        <f t="shared" si="18"/>
        <v>1</v>
      </c>
    </row>
    <row r="22" spans="1:66">
      <c r="A22" s="30"/>
      <c r="B22" s="30"/>
      <c r="C22" s="30"/>
      <c r="D22" s="30"/>
      <c r="E22" s="65" t="s">
        <v>43</v>
      </c>
      <c r="F22" s="48" t="str">
        <f>IF(ISBLANK(D22),"",IF(E22="ja",[2]Übersicht!$C$7,"keine Oberflächenveredelung"))</f>
        <v/>
      </c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65" t="s">
        <v>44</v>
      </c>
      <c r="W22" s="101"/>
      <c r="Y22" s="32">
        <f t="shared" si="0"/>
        <v>0</v>
      </c>
      <c r="Z22" s="32">
        <f t="shared" si="1"/>
        <v>0</v>
      </c>
      <c r="AA22" s="43" t="str">
        <f t="shared" si="2"/>
        <v/>
      </c>
      <c r="AB22" s="43" t="e" vm="7">
        <f t="shared" si="3"/>
        <v>#VALUE!</v>
      </c>
      <c r="AC22" s="32">
        <f t="shared" si="4"/>
        <v>0</v>
      </c>
      <c r="AD22" s="32">
        <f t="shared" si="5"/>
        <v>0</v>
      </c>
      <c r="AE22" s="33" t="s">
        <v>143</v>
      </c>
      <c r="AF22" s="32" t="str">
        <f t="shared" si="6"/>
        <v/>
      </c>
      <c r="AG22" s="32">
        <f t="shared" si="7"/>
        <v>0</v>
      </c>
      <c r="AH22" s="32" t="e">
        <f t="shared" si="12"/>
        <v>#VALUE!</v>
      </c>
      <c r="AI22" s="32">
        <v>90</v>
      </c>
      <c r="AJ22" s="32"/>
      <c r="AK22" s="32"/>
      <c r="AL22" s="32"/>
      <c r="AM22" s="32"/>
      <c r="AN22" s="32">
        <v>4</v>
      </c>
      <c r="AO22" s="32">
        <v>3</v>
      </c>
      <c r="AP22" s="32">
        <v>2</v>
      </c>
      <c r="AQ22" s="32">
        <f t="shared" si="13"/>
        <v>0</v>
      </c>
      <c r="AR22" s="32">
        <f t="shared" si="8"/>
        <v>0</v>
      </c>
      <c r="AS22" s="32">
        <f t="shared" si="9"/>
        <v>0</v>
      </c>
      <c r="AT22" s="32">
        <f t="shared" si="10"/>
        <v>0</v>
      </c>
      <c r="AU22" s="32" t="str">
        <f t="shared" si="11"/>
        <v>keine</v>
      </c>
      <c r="AV22" s="32"/>
      <c r="AW22" s="32" t="b">
        <f t="shared" si="14"/>
        <v>0</v>
      </c>
      <c r="AX22" s="38"/>
      <c r="AY22" s="38"/>
      <c r="AZ22" s="38" t="b">
        <f t="shared" si="15"/>
        <v>0</v>
      </c>
      <c r="BA22" s="38" t="b">
        <f t="shared" si="16"/>
        <v>0</v>
      </c>
      <c r="BB22" s="38" t="b">
        <f t="shared" si="17"/>
        <v>0</v>
      </c>
      <c r="BC22" s="38"/>
      <c r="BD22" s="38"/>
      <c r="BE22" s="38"/>
      <c r="BF22" s="38"/>
      <c r="BG22" s="38"/>
      <c r="BH22" s="38"/>
      <c r="BI22" s="38"/>
      <c r="BJ22" s="38" t="str">
        <f>IFERROR(INDEX(Preisfaktoren!$B$22:$C$44,MATCH(D22,Preisfaktoren!$B$22:$B$44,0),2),"")</f>
        <v/>
      </c>
      <c r="BK22" s="38" t="str">
        <f>IFERROR(INDEX(Preisfaktoren!$B$22:$F$44,MATCH(D22,Preisfaktoren!$B$22:$B$44,0),5),"")</f>
        <v/>
      </c>
      <c r="BL22" s="38" t="str">
        <f>IFERROR(INDEX(Biegeabzug!$A$4:$H$21,MATCH($BK22,Biegeabzug!$A$4:$A$21,0),MATCH(0,Biegeabzug!$A$4:$H$4,1)),"")</f>
        <v/>
      </c>
      <c r="BM22" s="38" t="str">
        <f>IFERROR(INDEX(Biegeabzug!$A$4:$H$21,MATCH($BK22,Biegeabzug!$A$4:$A$21,0),MATCH(90,Biegeabzug!$A$4:$H$4,1)),"")</f>
        <v/>
      </c>
      <c r="BN22" s="38" t="b">
        <f t="shared" si="18"/>
        <v>1</v>
      </c>
    </row>
    <row r="23" spans="1:66">
      <c r="A23" s="30"/>
      <c r="B23" s="30"/>
      <c r="C23" s="30"/>
      <c r="D23" s="30"/>
      <c r="E23" s="65" t="s">
        <v>43</v>
      </c>
      <c r="F23" s="48" t="str">
        <f>IF(ISBLANK(D23),"",IF(E23="ja",[2]Übersicht!$C$7,"keine Oberflächenveredelung"))</f>
        <v/>
      </c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65" t="s">
        <v>44</v>
      </c>
      <c r="W23" s="101"/>
      <c r="Y23" s="32">
        <f t="shared" si="0"/>
        <v>0</v>
      </c>
      <c r="Z23" s="32">
        <f t="shared" si="1"/>
        <v>0</v>
      </c>
      <c r="AA23" s="43" t="str">
        <f t="shared" si="2"/>
        <v/>
      </c>
      <c r="AB23" s="43" t="e" vm="7">
        <f t="shared" si="3"/>
        <v>#VALUE!</v>
      </c>
      <c r="AC23" s="32">
        <f t="shared" si="4"/>
        <v>0</v>
      </c>
      <c r="AD23" s="32">
        <f t="shared" si="5"/>
        <v>0</v>
      </c>
      <c r="AE23" s="33" t="s">
        <v>143</v>
      </c>
      <c r="AF23" s="32" t="str">
        <f t="shared" si="6"/>
        <v/>
      </c>
      <c r="AG23" s="32">
        <f t="shared" si="7"/>
        <v>0</v>
      </c>
      <c r="AH23" s="32" t="e">
        <f t="shared" si="12"/>
        <v>#VALUE!</v>
      </c>
      <c r="AI23" s="32">
        <v>90</v>
      </c>
      <c r="AJ23" s="32"/>
      <c r="AK23" s="32"/>
      <c r="AL23" s="32"/>
      <c r="AM23" s="32"/>
      <c r="AN23" s="32">
        <v>4</v>
      </c>
      <c r="AO23" s="32">
        <v>3</v>
      </c>
      <c r="AP23" s="32">
        <v>2</v>
      </c>
      <c r="AQ23" s="32">
        <f t="shared" si="13"/>
        <v>0</v>
      </c>
      <c r="AR23" s="32">
        <f t="shared" si="8"/>
        <v>0</v>
      </c>
      <c r="AS23" s="32">
        <f t="shared" si="9"/>
        <v>0</v>
      </c>
      <c r="AT23" s="32">
        <f t="shared" si="10"/>
        <v>0</v>
      </c>
      <c r="AU23" s="32" t="str">
        <f t="shared" si="11"/>
        <v>keine</v>
      </c>
      <c r="AV23" s="32"/>
      <c r="AW23" s="32" t="b">
        <f t="shared" si="14"/>
        <v>0</v>
      </c>
      <c r="AX23" s="38"/>
      <c r="AY23" s="38"/>
      <c r="AZ23" s="38" t="b">
        <f t="shared" si="15"/>
        <v>0</v>
      </c>
      <c r="BA23" s="38" t="b">
        <f t="shared" si="16"/>
        <v>0</v>
      </c>
      <c r="BB23" s="38" t="b">
        <f t="shared" si="17"/>
        <v>0</v>
      </c>
      <c r="BC23" s="38"/>
      <c r="BD23" s="38"/>
      <c r="BE23" s="38"/>
      <c r="BF23" s="38"/>
      <c r="BG23" s="38"/>
      <c r="BH23" s="38"/>
      <c r="BI23" s="38"/>
      <c r="BJ23" s="38" t="str">
        <f>IFERROR(INDEX(Preisfaktoren!$B$22:$C$44,MATCH(D23,Preisfaktoren!$B$22:$B$44,0),2),"")</f>
        <v/>
      </c>
      <c r="BK23" s="38" t="str">
        <f>IFERROR(INDEX(Preisfaktoren!$B$22:$F$44,MATCH(D23,Preisfaktoren!$B$22:$B$44,0),5),"")</f>
        <v/>
      </c>
      <c r="BL23" s="38" t="str">
        <f>IFERROR(INDEX(Biegeabzug!$A$4:$H$21,MATCH($BK23,Biegeabzug!$A$4:$A$21,0),MATCH(0,Biegeabzug!$A$4:$H$4,1)),"")</f>
        <v/>
      </c>
      <c r="BM23" s="38" t="str">
        <f>IFERROR(INDEX(Biegeabzug!$A$4:$H$21,MATCH($BK23,Biegeabzug!$A$4:$A$21,0),MATCH(90,Biegeabzug!$A$4:$H$4,1)),"")</f>
        <v/>
      </c>
      <c r="BN23" s="38" t="b">
        <f t="shared" si="18"/>
        <v>1</v>
      </c>
    </row>
    <row r="24" spans="1:66">
      <c r="A24" s="30"/>
      <c r="B24" s="30"/>
      <c r="C24" s="30"/>
      <c r="D24" s="30"/>
      <c r="E24" s="65" t="s">
        <v>43</v>
      </c>
      <c r="F24" s="48" t="str">
        <f>IF(ISBLANK(D24),"",IF(E24="ja",[2]Übersicht!$C$7,"keine Oberflächenveredelung"))</f>
        <v/>
      </c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65" t="s">
        <v>44</v>
      </c>
      <c r="W24" s="101"/>
      <c r="Y24" s="32">
        <f t="shared" si="0"/>
        <v>0</v>
      </c>
      <c r="Z24" s="32">
        <f t="shared" si="1"/>
        <v>0</v>
      </c>
      <c r="AA24" s="43" t="str">
        <f t="shared" si="2"/>
        <v/>
      </c>
      <c r="AB24" s="43" t="e" vm="7">
        <f t="shared" si="3"/>
        <v>#VALUE!</v>
      </c>
      <c r="AC24" s="32">
        <f t="shared" si="4"/>
        <v>0</v>
      </c>
      <c r="AD24" s="32">
        <f t="shared" si="5"/>
        <v>0</v>
      </c>
      <c r="AE24" s="33" t="s">
        <v>143</v>
      </c>
      <c r="AF24" s="32" t="str">
        <f t="shared" si="6"/>
        <v/>
      </c>
      <c r="AG24" s="32">
        <f t="shared" si="7"/>
        <v>0</v>
      </c>
      <c r="AH24" s="32" t="e">
        <f t="shared" si="12"/>
        <v>#VALUE!</v>
      </c>
      <c r="AI24" s="32">
        <v>90</v>
      </c>
      <c r="AJ24" s="32"/>
      <c r="AK24" s="32"/>
      <c r="AL24" s="32"/>
      <c r="AM24" s="32"/>
      <c r="AN24" s="32">
        <v>4</v>
      </c>
      <c r="AO24" s="32">
        <v>3</v>
      </c>
      <c r="AP24" s="32">
        <v>2</v>
      </c>
      <c r="AQ24" s="32">
        <f t="shared" si="13"/>
        <v>0</v>
      </c>
      <c r="AR24" s="32">
        <f t="shared" si="8"/>
        <v>0</v>
      </c>
      <c r="AS24" s="32">
        <f t="shared" si="9"/>
        <v>0</v>
      </c>
      <c r="AT24" s="32">
        <f t="shared" si="10"/>
        <v>0</v>
      </c>
      <c r="AU24" s="32" t="str">
        <f t="shared" si="11"/>
        <v>keine</v>
      </c>
      <c r="AV24" s="32"/>
      <c r="AW24" s="32" t="b">
        <f t="shared" si="14"/>
        <v>0</v>
      </c>
      <c r="AX24" s="38"/>
      <c r="AY24" s="38"/>
      <c r="AZ24" s="38" t="b">
        <f t="shared" si="15"/>
        <v>0</v>
      </c>
      <c r="BA24" s="38" t="b">
        <f t="shared" si="16"/>
        <v>0</v>
      </c>
      <c r="BB24" s="38" t="b">
        <f t="shared" si="17"/>
        <v>0</v>
      </c>
      <c r="BC24" s="38"/>
      <c r="BD24" s="38"/>
      <c r="BE24" s="38"/>
      <c r="BF24" s="38"/>
      <c r="BG24" s="38"/>
      <c r="BH24" s="38"/>
      <c r="BI24" s="38"/>
      <c r="BJ24" s="38" t="str">
        <f>IFERROR(INDEX(Preisfaktoren!$B$22:$C$44,MATCH(D24,Preisfaktoren!$B$22:$B$44,0),2),"")</f>
        <v/>
      </c>
      <c r="BK24" s="38" t="str">
        <f>IFERROR(INDEX(Preisfaktoren!$B$22:$F$44,MATCH(D24,Preisfaktoren!$B$22:$B$44,0),5),"")</f>
        <v/>
      </c>
      <c r="BL24" s="38" t="str">
        <f>IFERROR(INDEX(Biegeabzug!$A$4:$H$21,MATCH($BK24,Biegeabzug!$A$4:$A$21,0),MATCH(0,Biegeabzug!$A$4:$H$4,1)),"")</f>
        <v/>
      </c>
      <c r="BM24" s="38" t="str">
        <f>IFERROR(INDEX(Biegeabzug!$A$4:$H$21,MATCH($BK24,Biegeabzug!$A$4:$A$21,0),MATCH(90,Biegeabzug!$A$4:$H$4,1)),"")</f>
        <v/>
      </c>
      <c r="BN24" s="38" t="b">
        <f t="shared" si="18"/>
        <v>1</v>
      </c>
    </row>
    <row r="25" spans="1:66">
      <c r="A25" s="30"/>
      <c r="B25" s="30"/>
      <c r="C25" s="30"/>
      <c r="D25" s="30"/>
      <c r="E25" s="65" t="s">
        <v>43</v>
      </c>
      <c r="F25" s="48" t="str">
        <f>IF(ISBLANK(D25),"",IF(E25="ja",[2]Übersicht!$C$7,"keine Oberflächenveredelung"))</f>
        <v/>
      </c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65" t="s">
        <v>44</v>
      </c>
      <c r="W25" s="101"/>
      <c r="Y25" s="32">
        <f t="shared" si="0"/>
        <v>0</v>
      </c>
      <c r="Z25" s="32">
        <f t="shared" si="1"/>
        <v>0</v>
      </c>
      <c r="AA25" s="43" t="str">
        <f t="shared" si="2"/>
        <v/>
      </c>
      <c r="AB25" s="43" t="e" vm="7">
        <f t="shared" si="3"/>
        <v>#VALUE!</v>
      </c>
      <c r="AC25" s="32">
        <f t="shared" si="4"/>
        <v>0</v>
      </c>
      <c r="AD25" s="32">
        <f t="shared" si="5"/>
        <v>0</v>
      </c>
      <c r="AE25" s="33" t="s">
        <v>143</v>
      </c>
      <c r="AF25" s="32" t="str">
        <f t="shared" si="6"/>
        <v/>
      </c>
      <c r="AG25" s="32">
        <f t="shared" si="7"/>
        <v>0</v>
      </c>
      <c r="AH25" s="32" t="e">
        <f t="shared" si="12"/>
        <v>#VALUE!</v>
      </c>
      <c r="AI25" s="32">
        <v>90</v>
      </c>
      <c r="AJ25" s="32"/>
      <c r="AK25" s="32"/>
      <c r="AL25" s="32"/>
      <c r="AM25" s="32"/>
      <c r="AN25" s="32">
        <v>4</v>
      </c>
      <c r="AO25" s="32">
        <v>3</v>
      </c>
      <c r="AP25" s="32">
        <v>2</v>
      </c>
      <c r="AQ25" s="32">
        <f t="shared" si="13"/>
        <v>0</v>
      </c>
      <c r="AR25" s="32">
        <f t="shared" si="8"/>
        <v>0</v>
      </c>
      <c r="AS25" s="32">
        <f t="shared" si="9"/>
        <v>0</v>
      </c>
      <c r="AT25" s="32">
        <f t="shared" si="10"/>
        <v>0</v>
      </c>
      <c r="AU25" s="32" t="str">
        <f t="shared" si="11"/>
        <v>keine</v>
      </c>
      <c r="AV25" s="32"/>
      <c r="AW25" s="32" t="b">
        <f t="shared" si="14"/>
        <v>0</v>
      </c>
      <c r="AX25" s="38"/>
      <c r="AY25" s="38"/>
      <c r="AZ25" s="38" t="b">
        <f t="shared" si="15"/>
        <v>0</v>
      </c>
      <c r="BA25" s="38" t="b">
        <f t="shared" si="16"/>
        <v>0</v>
      </c>
      <c r="BB25" s="38" t="b">
        <f t="shared" si="17"/>
        <v>0</v>
      </c>
      <c r="BC25" s="38"/>
      <c r="BD25" s="38"/>
      <c r="BE25" s="38"/>
      <c r="BF25" s="38"/>
      <c r="BG25" s="38"/>
      <c r="BH25" s="38"/>
      <c r="BI25" s="38"/>
      <c r="BJ25" s="38" t="str">
        <f>IFERROR(INDEX(Preisfaktoren!$B$22:$C$44,MATCH(D25,Preisfaktoren!$B$22:$B$44,0),2),"")</f>
        <v/>
      </c>
      <c r="BK25" s="38" t="str">
        <f>IFERROR(INDEX(Preisfaktoren!$B$22:$F$44,MATCH(D25,Preisfaktoren!$B$22:$B$44,0),5),"")</f>
        <v/>
      </c>
      <c r="BL25" s="38" t="str">
        <f>IFERROR(INDEX(Biegeabzug!$A$4:$H$21,MATCH($BK25,Biegeabzug!$A$4:$A$21,0),MATCH(0,Biegeabzug!$A$4:$H$4,1)),"")</f>
        <v/>
      </c>
      <c r="BM25" s="38" t="str">
        <f>IFERROR(INDEX(Biegeabzug!$A$4:$H$21,MATCH($BK25,Biegeabzug!$A$4:$A$21,0),MATCH(90,Biegeabzug!$A$4:$H$4,1)),"")</f>
        <v/>
      </c>
      <c r="BN25" s="38" t="b">
        <f t="shared" si="18"/>
        <v>1</v>
      </c>
    </row>
  </sheetData>
  <sheetProtection sheet="1" objects="1" scenarios="1"/>
  <mergeCells count="3">
    <mergeCell ref="A3:D3"/>
    <mergeCell ref="C2:D2"/>
    <mergeCell ref="R4:T4"/>
  </mergeCells>
  <conditionalFormatting sqref="V6:V25">
    <cfRule type="expression" dxfId="33" priority="1">
      <formula>NOT($BN6)</formula>
    </cfRule>
  </conditionalFormatting>
  <conditionalFormatting sqref="AE6:AE25">
    <cfRule type="expression" dxfId="32" priority="2">
      <formula>AD6&lt;&gt;#REF!</formula>
    </cfRule>
  </conditionalFormatting>
  <dataValidations count="11">
    <dataValidation type="list" allowBlank="1" showInputMessage="1" showErrorMessage="1" sqref="AE6:AE25" xr:uid="{04A7B6CF-E0C7-4F97-828D-27F57D4BC4E2}">
      <formula1>"einseitig,zweiseitig"</formula1>
    </dataValidation>
    <dataValidation type="list"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V6:V25" xr:uid="{DCE1FF84-2033-49D3-A739-486ACA3CDD6E}">
      <formula1>"Ja,Nein"</formula1>
    </dataValidation>
    <dataValidation type="custom" allowBlank="1" showInputMessage="1" showErrorMessage="1" errorTitle="Breite B1 zu schmal" error="Die Breite B1 muss mindestens 14mm sein." sqref="H6:H25" xr:uid="{F8140CCE-49DE-4596-87F6-869416B06B8D}">
      <formula1>AZ6</formula1>
    </dataValidation>
    <dataValidation type="custom" allowBlank="1" showInputMessage="1" showErrorMessage="1" errorTitle="Höhe H zu grosse" error="Die Höhe H darf maximal 1200mm betragen." sqref="G6:G25" xr:uid="{76F0198D-4148-4695-B75D-1D0E1C9D8C87}">
      <formula1>AY6</formula1>
    </dataValidation>
    <dataValidation allowBlank="1" showErrorMessage="1" errorTitle="Materialstärke zu klein" error="Für Bolzen muss das Material mindestens 2mm stark sein, sonst sieht man Abdrücke auf der Gegenseite." sqref="BN6:BN25" xr:uid="{1518CF6B-F24D-4641-B21A-2577F903EBA4}"/>
    <dataValidation type="custom" allowBlank="1" showInputMessage="1" showErrorMessage="1" errorTitle="Breite B2 zu klein" error="Die Breite B2 muss grösser sein als B1 oder grösser sein als B1 + 25mm, wenn die Variante Bolzen gewählt wurde." sqref="I6:I25" xr:uid="{64A2C6B0-01F9-42C3-B40B-9571739FD943}">
      <formula1>BA6</formula1>
    </dataValidation>
    <dataValidation allowBlank="1" sqref="F6:F25" xr:uid="{3E1A682D-6E95-4D65-A58B-69918E9129F8}"/>
    <dataValidation type="custom" allowBlank="1" showInputMessage="1" showErrorMessage="1" errorTitle="Breite B3 zu klein" error="Die Breite B3 muss grösser sein als Breite B1." sqref="J6:J25" xr:uid="{F2B38C7A-2497-42B9-8D86-08C22DEC8C13}">
      <formula1>BB6</formula1>
    </dataValidation>
    <dataValidation type="list" allowBlank="1" showInputMessage="1" showErrorMessage="1" sqref="D6:D25" xr:uid="{E3B4782E-FA12-403B-8B4D-28F7BC6FE86F}">
      <formula1>MaterialArten</formula1>
    </dataValidation>
    <dataValidation allowBlank="1" showErrorMessage="1" errorTitle="Material zu dünn" error="Für Bolzen muss das Material mindestens 2mm dick sein, sonst sieht man Abdrücke auf der Gegenseite." promptTitle="Materialstärke beachten" prompt="Bolzen dürfen nur bei Materialstärken ab 2mm eingesetzten werden, sonst sieht man Abdrücke auf der Gegenseite." sqref="W6:W25" xr:uid="{18A65D70-D6F6-45B3-A88D-7ECF434DEF08}"/>
    <dataValidation type="list" allowBlank="1" sqref="E6:E25" xr:uid="{5C96A380-04D7-4D75-B48D-0BE14F4806FA}">
      <formula1>"ja,nein"</formula1>
    </dataValidation>
  </dataValidations>
  <hyperlinks>
    <hyperlink ref="F1" location="'Sélection du type'!A1" display="zurück zu Typenauswahl" xr:uid="{6113ABCC-BC5E-4BF3-88AD-9E6A57708828}"/>
  </hyperlinks>
  <pageMargins left="0.7" right="0.7" top="0.78740157499999996" bottom="0.78740157499999996" header="0.3" footer="0.3"/>
  <pageSetup paperSize="9" orientation="portrait" horizontalDpi="200" verticalDpi="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4AD2210E89F66409665FE8509130DBF" ma:contentTypeVersion="12" ma:contentTypeDescription="Ein neues Dokument erstellen." ma:contentTypeScope="" ma:versionID="bcbb9800bfd7d34b48c0f616d7ab6ed3">
  <xsd:schema xmlns:xsd="http://www.w3.org/2001/XMLSchema" xmlns:xs="http://www.w3.org/2001/XMLSchema" xmlns:p="http://schemas.microsoft.com/office/2006/metadata/properties" xmlns:ns2="8e387137-2041-4c18-a252-689fe7f2fff5" xmlns:ns3="0161003f-0ce3-453d-9a30-3bbc42a74802" targetNamespace="http://schemas.microsoft.com/office/2006/metadata/properties" ma:root="true" ma:fieldsID="86755f6486ef696c2c87dac586a85518" ns2:_="" ns3:_="">
    <xsd:import namespace="8e387137-2041-4c18-a252-689fe7f2fff5"/>
    <xsd:import namespace="0161003f-0ce3-453d-9a30-3bbc42a7480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387137-2041-4c18-a252-689fe7f2fff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Bildmarkierungen" ma:readOnly="false" ma:fieldId="{5cf76f15-5ced-4ddc-b409-7134ff3c332f}" ma:taxonomyMulti="true" ma:sspId="7a44eda2-2901-46c6-972e-8504e06efe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61003f-0ce3-453d-9a30-3bbc42a74802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d21d2108-3aed-499f-8219-d20ee6b447eb}" ma:internalName="TaxCatchAll" ma:showField="CatchAllData" ma:web="0161003f-0ce3-453d-9a30-3bbc42a7480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161003f-0ce3-453d-9a30-3bbc42a74802" xsi:nil="true"/>
    <lcf76f155ced4ddcb4097134ff3c332f xmlns="8e387137-2041-4c18-a252-689fe7f2fff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F4C5B8C-A327-416D-8EA0-4B3392A4EEB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3A88CDF-F997-4BFE-9DD5-3DC053623C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e387137-2041-4c18-a252-689fe7f2fff5"/>
    <ds:schemaRef ds:uri="0161003f-0ce3-453d-9a30-3bbc42a74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1DCA6D2-D34E-4C83-9E06-1F1DCEEC0402}">
  <ds:schemaRefs>
    <ds:schemaRef ds:uri="5470fbe4-df21-4d39-9677-214d5ec4822c"/>
    <ds:schemaRef ds:uri="http://schemas.microsoft.com/office/infopath/2007/PartnerControls"/>
    <ds:schemaRef ds:uri="http://schemas.microsoft.com/office/2006/documentManagement/types"/>
    <ds:schemaRef ds:uri="http://purl.org/dc/terms/"/>
    <ds:schemaRef ds:uri="http://purl.org/dc/dcmitype/"/>
    <ds:schemaRef ds:uri="http://schemas.microsoft.com/office/2006/metadata/properties"/>
    <ds:schemaRef ds:uri="http://www.w3.org/XML/1998/namespace"/>
    <ds:schemaRef ds:uri="f7b6c129-006d-4e9e-9984-91a7e931a697"/>
    <ds:schemaRef ds:uri="http://schemas.openxmlformats.org/package/2006/metadata/core-properties"/>
    <ds:schemaRef ds:uri="http://purl.org/dc/elements/1.1/"/>
    <ds:schemaRef ds:uri="0161003f-0ce3-453d-9a30-3bbc42a74802"/>
    <ds:schemaRef ds:uri="8e387137-2041-4c18-a252-689fe7f2fff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62</vt:i4>
      </vt:variant>
    </vt:vector>
  </HeadingPairs>
  <TitlesOfParts>
    <vt:vector size="89" baseType="lpstr">
      <vt:lpstr>Vue d’ensemble</vt:lpstr>
      <vt:lpstr>Sélection du type</vt:lpstr>
      <vt:lpstr>Preisfaktoren</vt:lpstr>
      <vt:lpstr>Preis nach Arbeitsgängen</vt:lpstr>
      <vt:lpstr>FBL</vt:lpstr>
      <vt:lpstr>FMA</vt:lpstr>
      <vt:lpstr>Q2S</vt:lpstr>
      <vt:lpstr>Q1S</vt:lpstr>
      <vt:lpstr>Q90A</vt:lpstr>
      <vt:lpstr>Q90I</vt:lpstr>
      <vt:lpstr>QAVAR</vt:lpstr>
      <vt:lpstr>QA1SVAR</vt:lpstr>
      <vt:lpstr>QIVAR</vt:lpstr>
      <vt:lpstr>W90A</vt:lpstr>
      <vt:lpstr>W90I</vt:lpstr>
      <vt:lpstr>WAVAR</vt:lpstr>
      <vt:lpstr>WIVAR</vt:lpstr>
      <vt:lpstr>ZBLVAR</vt:lpstr>
      <vt:lpstr>ZBL135</vt:lpstr>
      <vt:lpstr>ZBL160</vt:lpstr>
      <vt:lpstr>UBL</vt:lpstr>
      <vt:lpstr>UBLASVAR</vt:lpstr>
      <vt:lpstr>SBL</vt:lpstr>
      <vt:lpstr>EBL</vt:lpstr>
      <vt:lpstr>EBLVAR</vt:lpstr>
      <vt:lpstr>Bilder</vt:lpstr>
      <vt:lpstr>Biegeabzug</vt:lpstr>
      <vt:lpstr>Biegeabzuege</vt:lpstr>
      <vt:lpstr>BiegeabzuegeAlu</vt:lpstr>
      <vt:lpstr>Bilder</vt:lpstr>
      <vt:lpstr>Blechbezeichnung</vt:lpstr>
      <vt:lpstr>'Vue d’ensemble'!Druckbereich</vt:lpstr>
      <vt:lpstr>'Vue d’ensemble'!Drucktitel</vt:lpstr>
      <vt:lpstr>EBL</vt:lpstr>
      <vt:lpstr>EBLFILTER</vt:lpstr>
      <vt:lpstr>EBLVAR</vt:lpstr>
      <vt:lpstr>EBLVARFILTER</vt:lpstr>
      <vt:lpstr>FaktorAbkanten</vt:lpstr>
      <vt:lpstr>FaktorAusschnitte</vt:lpstr>
      <vt:lpstr>FaktorBolzen</vt:lpstr>
      <vt:lpstr>FaktorLoecher</vt:lpstr>
      <vt:lpstr>FaktorQuetschbug</vt:lpstr>
      <vt:lpstr>FaktorScheren</vt:lpstr>
      <vt:lpstr>FBL</vt:lpstr>
      <vt:lpstr>FBLFILTER</vt:lpstr>
      <vt:lpstr>FMA</vt:lpstr>
      <vt:lpstr>FMAFILTER</vt:lpstr>
      <vt:lpstr>Lagerfarben</vt:lpstr>
      <vt:lpstr>MaterialArten</vt:lpstr>
      <vt:lpstr>MaxLaengen</vt:lpstr>
      <vt:lpstr>MaxWinkel</vt:lpstr>
      <vt:lpstr>PreiseMaterial</vt:lpstr>
      <vt:lpstr>Preisstufen</vt:lpstr>
      <vt:lpstr>Q1S</vt:lpstr>
      <vt:lpstr>Q1SFILTER</vt:lpstr>
      <vt:lpstr>Q2S</vt:lpstr>
      <vt:lpstr>Q2SFILTER</vt:lpstr>
      <vt:lpstr>Q90A</vt:lpstr>
      <vt:lpstr>Q90AFILTER</vt:lpstr>
      <vt:lpstr>Q90I</vt:lpstr>
      <vt:lpstr>Q90IFILTER</vt:lpstr>
      <vt:lpstr>QA1SVAR</vt:lpstr>
      <vt:lpstr>QA1SVARFILTER</vt:lpstr>
      <vt:lpstr>QA1SVAR!QAVAR</vt:lpstr>
      <vt:lpstr>QAVAR</vt:lpstr>
      <vt:lpstr>QA1SVAR!QAVARFILTER</vt:lpstr>
      <vt:lpstr>QAVARFILTER</vt:lpstr>
      <vt:lpstr>QIVAR</vt:lpstr>
      <vt:lpstr>QIVARFILTER</vt:lpstr>
      <vt:lpstr>SBL</vt:lpstr>
      <vt:lpstr>SBLFILTER</vt:lpstr>
      <vt:lpstr>UBL</vt:lpstr>
      <vt:lpstr>UBLAS</vt:lpstr>
      <vt:lpstr>UBLASFILTER</vt:lpstr>
      <vt:lpstr>UBLFILTER</vt:lpstr>
      <vt:lpstr>W90A</vt:lpstr>
      <vt:lpstr>W90AFILTER</vt:lpstr>
      <vt:lpstr>W90I</vt:lpstr>
      <vt:lpstr>W90IFILTER</vt:lpstr>
      <vt:lpstr>WAVAR</vt:lpstr>
      <vt:lpstr>WAVARFILTER</vt:lpstr>
      <vt:lpstr>WIVAR</vt:lpstr>
      <vt:lpstr>WIVARFILTER</vt:lpstr>
      <vt:lpstr>ZBL135</vt:lpstr>
      <vt:lpstr>ZBL135FILTER</vt:lpstr>
      <vt:lpstr>ZBL160</vt:lpstr>
      <vt:lpstr>ZBL160FILTER</vt:lpstr>
      <vt:lpstr>ZBLVAR</vt:lpstr>
      <vt:lpstr>ZBLVARFILTER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2025-11-28T14:12:41Z</dcterms:created>
  <dcterms:modified xsi:type="dcterms:W3CDTF">2026-05-18T08:13:17Z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0x01010034AD2210E89F66409665FE8509130DBF</vt:lpwstr>
  </property>
  <property fmtid="{D5CDD505-2E9C-101B-9397-08002B2CF9AE}" pid="3" name="MediaServiceImageTags">
    <vt:lpwstr/>
  </property>
</Properties>
</file>